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984" windowHeight="8172"/>
  </bookViews>
  <sheets>
    <sheet name="sažetak" sheetId="15" r:id="rId1"/>
    <sheet name="OPĆI DIO-prihodi" sheetId="12" r:id="rId2"/>
    <sheet name="OPĆI DIO-RASHODI" sheetId="16" r:id="rId3"/>
    <sheet name="POSEBNI DIO" sheetId="10" r:id="rId4"/>
    <sheet name="Izvještaj o danim jamstvima" sheetId="19" r:id="rId5"/>
    <sheet name="Izvještaj o zaduživanju na dom." sheetId="22" r:id="rId6"/>
    <sheet name="Izvještaj o danim zajmovima i p" sheetId="21" r:id="rId7"/>
    <sheet name="Izvj. o st. potr. i sud.sporova" sheetId="20" r:id="rId8"/>
    <sheet name="Izvještaj o korištenju sredstav" sheetId="17" r:id="rId9"/>
  </sheets>
  <definedNames>
    <definedName name="_GoBack" localSheetId="1">'OPĆI DIO-prihodi'!$B$39</definedName>
    <definedName name="_GoBack" localSheetId="2">'OPĆI DIO-RASHODI'!#REF!</definedName>
    <definedName name="_xlnm.Print_Area" localSheetId="2">'OPĆI DIO-RASHODI'!$A$1:$H$102</definedName>
    <definedName name="_xlnm.Print_Area" localSheetId="3">'POSEBNI DIO'!$A$1:$J$402</definedName>
  </definedNames>
  <calcPr calcId="162913"/>
  <fileRecoveryPr autoRecover="0"/>
</workbook>
</file>

<file path=xl/calcChain.xml><?xml version="1.0" encoding="utf-8"?>
<calcChain xmlns="http://schemas.openxmlformats.org/spreadsheetml/2006/main">
  <c r="G89" i="16" l="1"/>
  <c r="G85" i="16"/>
  <c r="G84" i="16"/>
  <c r="G83" i="16"/>
  <c r="G74" i="16"/>
  <c r="G70" i="16"/>
  <c r="G66" i="16"/>
  <c r="G65" i="16"/>
  <c r="G64" i="16"/>
  <c r="G61" i="16"/>
  <c r="G59" i="16"/>
  <c r="F388" i="10"/>
  <c r="J380" i="10"/>
  <c r="I369" i="10"/>
  <c r="I366" i="10"/>
  <c r="I364" i="10"/>
  <c r="I362" i="10"/>
  <c r="I357" i="10"/>
  <c r="I354" i="10"/>
  <c r="I352" i="10"/>
  <c r="I350" i="10"/>
  <c r="I311" i="10"/>
  <c r="I308" i="10"/>
  <c r="I306" i="10"/>
  <c r="I303" i="10"/>
  <c r="I300" i="10"/>
  <c r="I299" i="10"/>
  <c r="I296" i="10"/>
  <c r="I295" i="10"/>
  <c r="I293" i="10"/>
  <c r="I291" i="10"/>
  <c r="I289" i="10"/>
  <c r="I287" i="10"/>
  <c r="I286" i="10"/>
  <c r="I285" i="10"/>
  <c r="I283" i="10"/>
  <c r="I280" i="10"/>
  <c r="I279" i="10"/>
  <c r="I272" i="10"/>
  <c r="I270" i="10"/>
  <c r="I268" i="10"/>
  <c r="J246" i="10"/>
  <c r="J245" i="10"/>
  <c r="I241" i="10"/>
  <c r="J228" i="10"/>
  <c r="I235" i="10"/>
  <c r="I230" i="10"/>
  <c r="J202" i="10"/>
  <c r="I199" i="10"/>
  <c r="I196" i="10"/>
  <c r="I181" i="10"/>
  <c r="I180" i="10"/>
  <c r="I178" i="10"/>
  <c r="I176" i="10"/>
  <c r="I174" i="10"/>
  <c r="I158" i="10"/>
  <c r="I153" i="10"/>
  <c r="I149" i="10"/>
  <c r="I145" i="10"/>
  <c r="J96" i="10"/>
  <c r="I67" i="10"/>
  <c r="I51" i="10"/>
  <c r="F69" i="16"/>
  <c r="F81" i="16"/>
  <c r="G81" i="16" s="1"/>
  <c r="F86" i="16"/>
  <c r="F90" i="16"/>
  <c r="F72" i="16"/>
  <c r="F71" i="16" s="1"/>
  <c r="H94" i="10"/>
  <c r="H389" i="10"/>
  <c r="J389" i="10" s="1"/>
  <c r="H390" i="10"/>
  <c r="H392" i="10"/>
  <c r="H394" i="10"/>
  <c r="H396" i="10"/>
  <c r="J396" i="10" s="1"/>
  <c r="H397" i="10"/>
  <c r="H399" i="10"/>
  <c r="H401" i="10"/>
  <c r="H374" i="10"/>
  <c r="H376" i="10"/>
  <c r="H378" i="10"/>
  <c r="H373" i="10"/>
  <c r="H372" i="10" s="1"/>
  <c r="J372" i="10" s="1"/>
  <c r="H381" i="10"/>
  <c r="H380" i="10" s="1"/>
  <c r="H368" i="10"/>
  <c r="H367" i="10" s="1"/>
  <c r="H256" i="10"/>
  <c r="H255" i="10" s="1"/>
  <c r="H257" i="10"/>
  <c r="H262" i="10"/>
  <c r="H253" i="10"/>
  <c r="H249" i="10" s="1"/>
  <c r="H251" i="10"/>
  <c r="H274" i="10"/>
  <c r="H240" i="10"/>
  <c r="I240" i="10" s="1"/>
  <c r="H239" i="10"/>
  <c r="H238" i="10" s="1"/>
  <c r="H234" i="10"/>
  <c r="H233" i="10" s="1"/>
  <c r="H229" i="10"/>
  <c r="H228" i="10"/>
  <c r="H227" i="10" s="1"/>
  <c r="H192" i="10"/>
  <c r="H191" i="10" s="1"/>
  <c r="H190" i="10" s="1"/>
  <c r="H189" i="10" s="1"/>
  <c r="H204" i="10"/>
  <c r="H203" i="10"/>
  <c r="H202" i="10" s="1"/>
  <c r="H185" i="10"/>
  <c r="H187" i="10"/>
  <c r="H175" i="10"/>
  <c r="I175" i="10" s="1"/>
  <c r="H49" i="10"/>
  <c r="E368" i="10"/>
  <c r="E367" i="10" s="1"/>
  <c r="D4" i="16"/>
  <c r="D92" i="16" s="1"/>
  <c r="F370" i="10"/>
  <c r="E370" i="10"/>
  <c r="E10" i="10"/>
  <c r="E14" i="10"/>
  <c r="I14" i="10" s="1"/>
  <c r="E21" i="10"/>
  <c r="E30" i="10"/>
  <c r="E32" i="10"/>
  <c r="E39" i="10"/>
  <c r="E38" i="10" s="1"/>
  <c r="E45" i="10"/>
  <c r="E47" i="10"/>
  <c r="E49" i="10"/>
  <c r="E52" i="10"/>
  <c r="E57" i="10"/>
  <c r="E59" i="10"/>
  <c r="E61" i="10"/>
  <c r="E64" i="10"/>
  <c r="E68" i="10"/>
  <c r="E75" i="10"/>
  <c r="E85" i="10"/>
  <c r="I85" i="10" s="1"/>
  <c r="E87" i="10"/>
  <c r="E93" i="10"/>
  <c r="E94" i="10"/>
  <c r="E101" i="10"/>
  <c r="E100" i="10" s="1"/>
  <c r="E106" i="10"/>
  <c r="E105" i="10" s="1"/>
  <c r="E104" i="10"/>
  <c r="E112" i="10"/>
  <c r="E111" i="10"/>
  <c r="E110" i="10" s="1"/>
  <c r="E119" i="10"/>
  <c r="E118" i="10"/>
  <c r="E117" i="10"/>
  <c r="E116" i="10" s="1"/>
  <c r="E124" i="10"/>
  <c r="E126" i="10"/>
  <c r="E128" i="10"/>
  <c r="E132" i="10"/>
  <c r="E134" i="10"/>
  <c r="E137" i="10"/>
  <c r="E141" i="10"/>
  <c r="E140" i="10" s="1"/>
  <c r="E144" i="10"/>
  <c r="I144" i="10" s="1"/>
  <c r="E143" i="10"/>
  <c r="I143" i="10" s="1"/>
  <c r="E152" i="10"/>
  <c r="E149" i="10" s="1"/>
  <c r="E148" i="10"/>
  <c r="E147" i="10"/>
  <c r="E157" i="10"/>
  <c r="E156" i="10" s="1"/>
  <c r="E155" i="10" s="1"/>
  <c r="E160" i="10"/>
  <c r="E163" i="10"/>
  <c r="E166" i="10"/>
  <c r="E168" i="10"/>
  <c r="E172" i="10"/>
  <c r="E171" i="10"/>
  <c r="E170" i="10"/>
  <c r="E194" i="10"/>
  <c r="E200" i="10"/>
  <c r="E209" i="10"/>
  <c r="E208" i="10"/>
  <c r="E207" i="10" s="1"/>
  <c r="E206" i="10" s="1"/>
  <c r="E219" i="10"/>
  <c r="E224" i="10"/>
  <c r="E218" i="10"/>
  <c r="E217" i="10"/>
  <c r="E216" i="10" s="1"/>
  <c r="E215" i="10" s="1"/>
  <c r="E229" i="10"/>
  <c r="E228" i="10" s="1"/>
  <c r="E227" i="10" s="1"/>
  <c r="E226" i="10" s="1"/>
  <c r="E234" i="10"/>
  <c r="E233" i="10" s="1"/>
  <c r="E232" i="10" s="1"/>
  <c r="E231" i="10" s="1"/>
  <c r="E240" i="10"/>
  <c r="E239" i="10"/>
  <c r="E238" i="10"/>
  <c r="E237" i="10" s="1"/>
  <c r="E236" i="10" s="1"/>
  <c r="E267" i="10"/>
  <c r="E269" i="10"/>
  <c r="I269" i="10" s="1"/>
  <c r="E271" i="10"/>
  <c r="E274" i="10"/>
  <c r="E279" i="10"/>
  <c r="E284" i="10"/>
  <c r="E292" i="10"/>
  <c r="E294" i="10"/>
  <c r="E298" i="10"/>
  <c r="E297" i="10"/>
  <c r="E302" i="10"/>
  <c r="E301" i="10"/>
  <c r="E305" i="10"/>
  <c r="E307" i="10"/>
  <c r="E310" i="10"/>
  <c r="E309" i="10"/>
  <c r="E324" i="10"/>
  <c r="E326" i="10"/>
  <c r="E323" i="10" s="1"/>
  <c r="E328" i="10"/>
  <c r="E331" i="10"/>
  <c r="E330" i="10"/>
  <c r="E336" i="10"/>
  <c r="E335" i="10" s="1"/>
  <c r="E338" i="10"/>
  <c r="E340" i="10"/>
  <c r="E343" i="10"/>
  <c r="E342" i="10"/>
  <c r="E349" i="10"/>
  <c r="E351" i="10"/>
  <c r="E353" i="10"/>
  <c r="I353" i="10" s="1"/>
  <c r="E356" i="10"/>
  <c r="E355" i="10" s="1"/>
  <c r="E361" i="10"/>
  <c r="E360" i="10" s="1"/>
  <c r="E359" i="10" s="1"/>
  <c r="E358" i="10" s="1"/>
  <c r="E363" i="10"/>
  <c r="E365" i="10"/>
  <c r="F244" i="10"/>
  <c r="J244" i="10" s="1"/>
  <c r="F243" i="10"/>
  <c r="J243" i="10" s="1"/>
  <c r="F122" i="10"/>
  <c r="F121" i="10" s="1"/>
  <c r="F55" i="10"/>
  <c r="C69" i="16"/>
  <c r="C68" i="16"/>
  <c r="H200" i="10"/>
  <c r="H349" i="10"/>
  <c r="H351" i="10"/>
  <c r="I351" i="10" s="1"/>
  <c r="H353" i="10"/>
  <c r="H356" i="10"/>
  <c r="H355" i="10"/>
  <c r="J355" i="10"/>
  <c r="H361" i="10"/>
  <c r="H363" i="10"/>
  <c r="I363" i="10" s="1"/>
  <c r="H365" i="10"/>
  <c r="H318" i="10"/>
  <c r="H173" i="10"/>
  <c r="H172" i="10" s="1"/>
  <c r="H177" i="10"/>
  <c r="I177" i="10" s="1"/>
  <c r="H180" i="10"/>
  <c r="H213" i="10"/>
  <c r="H212" i="10"/>
  <c r="H211" i="10" s="1"/>
  <c r="J211" i="10" s="1"/>
  <c r="H32" i="10"/>
  <c r="F17" i="12"/>
  <c r="F40" i="16"/>
  <c r="F249" i="10"/>
  <c r="F248" i="10" s="1"/>
  <c r="F247" i="10" s="1"/>
  <c r="F183" i="10"/>
  <c r="F182" i="10" s="1"/>
  <c r="F190" i="10"/>
  <c r="B36" i="15"/>
  <c r="B33" i="15"/>
  <c r="B32" i="15"/>
  <c r="B10" i="15"/>
  <c r="B35" i="15"/>
  <c r="B37" i="15" s="1"/>
  <c r="B7" i="15"/>
  <c r="B11" i="15" s="1"/>
  <c r="C52" i="12"/>
  <c r="C40" i="12"/>
  <c r="C39" i="12"/>
  <c r="G39" i="12" s="1"/>
  <c r="C37" i="12"/>
  <c r="C36" i="12" s="1"/>
  <c r="C33" i="12"/>
  <c r="C32" i="12"/>
  <c r="G32" i="12" s="1"/>
  <c r="C29" i="12"/>
  <c r="C26" i="12" s="1"/>
  <c r="C27" i="12"/>
  <c r="C24" i="12"/>
  <c r="C23" i="12" s="1"/>
  <c r="C21" i="12"/>
  <c r="C17" i="12"/>
  <c r="C16" i="12"/>
  <c r="C13" i="12"/>
  <c r="C10" i="12"/>
  <c r="C8" i="12"/>
  <c r="C5" i="12" s="1"/>
  <c r="C102" i="16"/>
  <c r="C88" i="16"/>
  <c r="C80" i="16" s="1"/>
  <c r="C81" i="16"/>
  <c r="C78" i="16"/>
  <c r="C77" i="16"/>
  <c r="C76" i="16" s="1"/>
  <c r="C72" i="16"/>
  <c r="C71" i="16" s="1"/>
  <c r="C63" i="16"/>
  <c r="C60" i="16"/>
  <c r="C58" i="16"/>
  <c r="C53" i="16"/>
  <c r="C52" i="16"/>
  <c r="C48" i="16"/>
  <c r="C40" i="16"/>
  <c r="G40" i="16" s="1"/>
  <c r="C38" i="16"/>
  <c r="C28" i="16"/>
  <c r="C21" i="16"/>
  <c r="C16" i="16"/>
  <c r="C12" i="16"/>
  <c r="C10" i="16"/>
  <c r="C6" i="16"/>
  <c r="C5" i="16" s="1"/>
  <c r="F29" i="12"/>
  <c r="F48" i="16"/>
  <c r="F47" i="16" s="1"/>
  <c r="G54" i="16"/>
  <c r="H298" i="10"/>
  <c r="I298" i="10" s="1"/>
  <c r="H310" i="10"/>
  <c r="I310" i="10" s="1"/>
  <c r="H209" i="10"/>
  <c r="H157" i="10"/>
  <c r="H156" i="10"/>
  <c r="H168" i="10"/>
  <c r="H166" i="10"/>
  <c r="H163" i="10"/>
  <c r="H160" i="10"/>
  <c r="H159" i="10" s="1"/>
  <c r="H152" i="10"/>
  <c r="I152" i="10" s="1"/>
  <c r="H112" i="10"/>
  <c r="H111" i="10" s="1"/>
  <c r="H30" i="10"/>
  <c r="I30" i="10" s="1"/>
  <c r="D39" i="12"/>
  <c r="F335" i="10"/>
  <c r="F334" i="10"/>
  <c r="F333" i="10" s="1"/>
  <c r="F312" i="10"/>
  <c r="H271" i="10"/>
  <c r="I271" i="10" s="1"/>
  <c r="F227" i="10"/>
  <c r="F226" i="10" s="1"/>
  <c r="F215" i="10" s="1"/>
  <c r="F165" i="10"/>
  <c r="F155" i="10" s="1"/>
  <c r="F154" i="10"/>
  <c r="F148" i="10"/>
  <c r="F147" i="10" s="1"/>
  <c r="F146" i="10" s="1"/>
  <c r="F110" i="10"/>
  <c r="F43" i="10"/>
  <c r="F42" i="10"/>
  <c r="G26" i="15"/>
  <c r="G22" i="15"/>
  <c r="G9" i="15"/>
  <c r="G8" i="15"/>
  <c r="G6" i="15"/>
  <c r="G5" i="15"/>
  <c r="C10" i="15"/>
  <c r="C35" i="15" s="1"/>
  <c r="C7" i="15"/>
  <c r="C11" i="15" s="1"/>
  <c r="H51" i="12"/>
  <c r="H50" i="12"/>
  <c r="H49" i="12"/>
  <c r="H48" i="12"/>
  <c r="H47" i="12"/>
  <c r="D52" i="12"/>
  <c r="D21" i="12"/>
  <c r="H101" i="16"/>
  <c r="H100" i="16"/>
  <c r="H99" i="16"/>
  <c r="H98" i="16"/>
  <c r="H97" i="16"/>
  <c r="D77" i="16"/>
  <c r="F330" i="10"/>
  <c r="F323" i="10"/>
  <c r="F322" i="10" s="1"/>
  <c r="F321" i="10" s="1"/>
  <c r="F320" i="10" s="1"/>
  <c r="F238" i="10"/>
  <c r="F237" i="10" s="1"/>
  <c r="F236" i="10" s="1"/>
  <c r="F218" i="10"/>
  <c r="F217" i="10"/>
  <c r="F207" i="10"/>
  <c r="F206" i="10" s="1"/>
  <c r="F117" i="10"/>
  <c r="F116" i="10" s="1"/>
  <c r="F104" i="10"/>
  <c r="F103" i="10" s="1"/>
  <c r="F99" i="10"/>
  <c r="F98" i="10"/>
  <c r="G50" i="12"/>
  <c r="E39" i="12"/>
  <c r="F63" i="16"/>
  <c r="G63" i="16" s="1"/>
  <c r="F60" i="16"/>
  <c r="F55" i="16" s="1"/>
  <c r="F53" i="16"/>
  <c r="G53" i="16" s="1"/>
  <c r="G51" i="16"/>
  <c r="F16" i="16"/>
  <c r="G16" i="16"/>
  <c r="H336" i="10"/>
  <c r="H338" i="10"/>
  <c r="H340" i="10"/>
  <c r="H331" i="10"/>
  <c r="H330" i="10" s="1"/>
  <c r="H328" i="10"/>
  <c r="H326" i="10"/>
  <c r="H324" i="10"/>
  <c r="H323" i="10"/>
  <c r="H322" i="10" s="1"/>
  <c r="H314" i="10"/>
  <c r="H313" i="10"/>
  <c r="H307" i="10"/>
  <c r="I307" i="10" s="1"/>
  <c r="H305" i="10"/>
  <c r="H302" i="10"/>
  <c r="I302" i="10" s="1"/>
  <c r="H294" i="10"/>
  <c r="I294" i="10" s="1"/>
  <c r="H292" i="10"/>
  <c r="I292" i="10" s="1"/>
  <c r="H284" i="10"/>
  <c r="H273" i="10" s="1"/>
  <c r="J273" i="10" s="1"/>
  <c r="H279" i="10"/>
  <c r="H269" i="10"/>
  <c r="H267" i="10"/>
  <c r="I267" i="10" s="1"/>
  <c r="H224" i="10"/>
  <c r="H218" i="10" s="1"/>
  <c r="H217" i="10" s="1"/>
  <c r="I217" i="10" s="1"/>
  <c r="H219" i="10"/>
  <c r="H198" i="10"/>
  <c r="H141" i="10"/>
  <c r="H137" i="10"/>
  <c r="H134" i="10"/>
  <c r="H128" i="10"/>
  <c r="H126" i="10"/>
  <c r="I126" i="10" s="1"/>
  <c r="H124" i="10"/>
  <c r="I124" i="10" s="1"/>
  <c r="H119" i="10"/>
  <c r="H106" i="10"/>
  <c r="H104" i="10"/>
  <c r="H101" i="10"/>
  <c r="H87" i="10"/>
  <c r="H85" i="10"/>
  <c r="H75" i="10"/>
  <c r="I75" i="10" s="1"/>
  <c r="H68" i="10"/>
  <c r="H63" i="10" s="1"/>
  <c r="H64" i="10"/>
  <c r="H61" i="10"/>
  <c r="H59" i="10"/>
  <c r="H57" i="10"/>
  <c r="I57" i="10" s="1"/>
  <c r="H52" i="10"/>
  <c r="H47" i="10"/>
  <c r="H45" i="10"/>
  <c r="I45" i="10" s="1"/>
  <c r="H39" i="10"/>
  <c r="I39" i="10" s="1"/>
  <c r="H21" i="10"/>
  <c r="H14" i="10"/>
  <c r="H10" i="10"/>
  <c r="H9" i="10" s="1"/>
  <c r="H194" i="10"/>
  <c r="I197" i="10"/>
  <c r="I102" i="10"/>
  <c r="I86" i="10"/>
  <c r="I84" i="10"/>
  <c r="I82" i="10"/>
  <c r="I76" i="10"/>
  <c r="I69" i="10"/>
  <c r="I65" i="10"/>
  <c r="I62" i="10"/>
  <c r="I58" i="10"/>
  <c r="I53" i="10"/>
  <c r="I48" i="10"/>
  <c r="I46" i="10"/>
  <c r="I40" i="10"/>
  <c r="I37" i="10"/>
  <c r="I35" i="10"/>
  <c r="I34" i="10"/>
  <c r="I29" i="10"/>
  <c r="I28" i="10"/>
  <c r="I27" i="10"/>
  <c r="I26" i="10"/>
  <c r="I25" i="10"/>
  <c r="I24" i="10"/>
  <c r="I23" i="10"/>
  <c r="I22" i="10"/>
  <c r="I19" i="10"/>
  <c r="I18" i="10"/>
  <c r="I16" i="10"/>
  <c r="I15" i="10"/>
  <c r="I12" i="10"/>
  <c r="I11" i="10"/>
  <c r="I129" i="10"/>
  <c r="I127" i="10"/>
  <c r="I125" i="10"/>
  <c r="G38" i="12"/>
  <c r="F37" i="12"/>
  <c r="F36" i="12"/>
  <c r="G36" i="12"/>
  <c r="G17" i="12"/>
  <c r="F13" i="12"/>
  <c r="F102" i="16"/>
  <c r="G102" i="16"/>
  <c r="D102" i="16"/>
  <c r="H102" i="16" s="1"/>
  <c r="G101" i="16"/>
  <c r="G100" i="16"/>
  <c r="G99" i="16"/>
  <c r="G98" i="16"/>
  <c r="G97" i="16"/>
  <c r="F88" i="16"/>
  <c r="G88" i="16" s="1"/>
  <c r="G82" i="16"/>
  <c r="F78" i="16"/>
  <c r="F77" i="16" s="1"/>
  <c r="F76" i="16" s="1"/>
  <c r="F58" i="16"/>
  <c r="G49" i="16"/>
  <c r="G46" i="16"/>
  <c r="G44" i="16"/>
  <c r="G43" i="16"/>
  <c r="G42" i="16"/>
  <c r="G41" i="16"/>
  <c r="G39" i="16"/>
  <c r="F38" i="16"/>
  <c r="G38" i="16"/>
  <c r="G37" i="16"/>
  <c r="G36" i="16"/>
  <c r="G35" i="16"/>
  <c r="G34" i="16"/>
  <c r="G32" i="16"/>
  <c r="G31" i="16"/>
  <c r="G30" i="16"/>
  <c r="G29" i="16"/>
  <c r="F28" i="16"/>
  <c r="G27" i="16"/>
  <c r="G26" i="16"/>
  <c r="G25" i="16"/>
  <c r="G24" i="16"/>
  <c r="G23" i="16"/>
  <c r="G22" i="16"/>
  <c r="F21" i="16"/>
  <c r="G19" i="16"/>
  <c r="G18" i="16"/>
  <c r="G17" i="16"/>
  <c r="G13" i="16"/>
  <c r="F12" i="16"/>
  <c r="G12" i="16" s="1"/>
  <c r="G11" i="16"/>
  <c r="F10" i="16"/>
  <c r="G7" i="16"/>
  <c r="F6" i="16"/>
  <c r="F5" i="16" s="1"/>
  <c r="G41" i="12"/>
  <c r="F40" i="12"/>
  <c r="F39" i="12"/>
  <c r="C19" i="15"/>
  <c r="D19" i="15"/>
  <c r="E19" i="15"/>
  <c r="B19" i="15"/>
  <c r="F22" i="15"/>
  <c r="F6" i="15"/>
  <c r="F8" i="15"/>
  <c r="F9" i="15"/>
  <c r="F5" i="15"/>
  <c r="E36" i="15"/>
  <c r="D36" i="15"/>
  <c r="C36" i="15"/>
  <c r="E33" i="15"/>
  <c r="D33" i="15"/>
  <c r="C33" i="15"/>
  <c r="E32" i="15"/>
  <c r="F32" i="15" s="1"/>
  <c r="D32" i="15"/>
  <c r="C32" i="15"/>
  <c r="E10" i="15"/>
  <c r="G10" i="15"/>
  <c r="D35" i="15"/>
  <c r="E7" i="15"/>
  <c r="E76" i="16"/>
  <c r="D37" i="15"/>
  <c r="G11" i="12"/>
  <c r="G14" i="12"/>
  <c r="G18" i="12"/>
  <c r="G25" i="12"/>
  <c r="G28" i="12"/>
  <c r="G34" i="12"/>
  <c r="F33" i="12"/>
  <c r="F27" i="12"/>
  <c r="F24" i="12"/>
  <c r="F23" i="12" s="1"/>
  <c r="F21" i="12"/>
  <c r="F10" i="12"/>
  <c r="F8" i="12"/>
  <c r="F5" i="12" s="1"/>
  <c r="G5" i="12" s="1"/>
  <c r="I138" i="10"/>
  <c r="F16" i="12"/>
  <c r="H16" i="12" s="1"/>
  <c r="G16" i="12"/>
  <c r="G47" i="12"/>
  <c r="F52" i="12"/>
  <c r="G52" i="12" s="1"/>
  <c r="H52" i="12"/>
  <c r="G51" i="12"/>
  <c r="G48" i="12"/>
  <c r="G10" i="16"/>
  <c r="E4" i="16"/>
  <c r="E92" i="16" s="1"/>
  <c r="E4" i="12"/>
  <c r="E42" i="12"/>
  <c r="G37" i="12"/>
  <c r="F32" i="12"/>
  <c r="D31" i="15"/>
  <c r="C31" i="15"/>
  <c r="C34" i="15" s="1"/>
  <c r="F26" i="15"/>
  <c r="D34" i="15"/>
  <c r="D4" i="12"/>
  <c r="H301" i="10"/>
  <c r="G6" i="10"/>
  <c r="G4" i="10"/>
  <c r="G40" i="12"/>
  <c r="G33" i="12"/>
  <c r="D76" i="16"/>
  <c r="H40" i="12"/>
  <c r="G24" i="12"/>
  <c r="F10" i="15"/>
  <c r="B23" i="15"/>
  <c r="B34" i="15"/>
  <c r="F8" i="10"/>
  <c r="F265" i="10"/>
  <c r="I128" i="10"/>
  <c r="F171" i="10"/>
  <c r="F170" i="10"/>
  <c r="E35" i="15"/>
  <c r="H36" i="12"/>
  <c r="G13" i="12"/>
  <c r="F52" i="16"/>
  <c r="H52" i="16" s="1"/>
  <c r="H47" i="16"/>
  <c r="F347" i="10"/>
  <c r="F346" i="10"/>
  <c r="F345" i="10" s="1"/>
  <c r="F359" i="10"/>
  <c r="F358" i="10"/>
  <c r="H118" i="10"/>
  <c r="J118" i="10"/>
  <c r="C15" i="16"/>
  <c r="E159" i="10"/>
  <c r="E131" i="10"/>
  <c r="I61" i="10"/>
  <c r="H309" i="10"/>
  <c r="I309" i="10" s="1"/>
  <c r="J309" i="10"/>
  <c r="H179" i="10"/>
  <c r="E334" i="10"/>
  <c r="E333" i="10"/>
  <c r="I32" i="10"/>
  <c r="I87" i="10"/>
  <c r="I64" i="10"/>
  <c r="I52" i="10"/>
  <c r="I194" i="10"/>
  <c r="H149" i="10"/>
  <c r="I209" i="10"/>
  <c r="H208" i="10"/>
  <c r="J208" i="10" s="1"/>
  <c r="E322" i="10"/>
  <c r="E321" i="10"/>
  <c r="E99" i="10"/>
  <c r="E98" i="10" s="1"/>
  <c r="H165" i="10"/>
  <c r="I21" i="10"/>
  <c r="I219" i="10"/>
  <c r="H297" i="10"/>
  <c r="J297" i="10" s="1"/>
  <c r="H312" i="10"/>
  <c r="J312" i="10" s="1"/>
  <c r="J313" i="10"/>
  <c r="F264" i="10"/>
  <c r="J213" i="10"/>
  <c r="F189" i="10"/>
  <c r="F216" i="10"/>
  <c r="H207" i="10"/>
  <c r="H206" i="10"/>
  <c r="I206" i="10" s="1"/>
  <c r="I208" i="10"/>
  <c r="J212" i="10"/>
  <c r="D42" i="12"/>
  <c r="F80" i="16"/>
  <c r="G80" i="16" s="1"/>
  <c r="H80" i="16"/>
  <c r="G52" i="16"/>
  <c r="G28" i="16"/>
  <c r="G21" i="16"/>
  <c r="H5" i="16"/>
  <c r="E191" i="10"/>
  <c r="E190" i="10" s="1"/>
  <c r="E189" i="10" s="1"/>
  <c r="E146" i="10" s="1"/>
  <c r="E123" i="10"/>
  <c r="H184" i="10"/>
  <c r="J184" i="10" s="1"/>
  <c r="E122" i="10"/>
  <c r="E121" i="10"/>
  <c r="H321" i="10"/>
  <c r="E320" i="10"/>
  <c r="H110" i="10"/>
  <c r="I110" i="10" s="1"/>
  <c r="E304" i="10"/>
  <c r="E165" i="10"/>
  <c r="E154" i="10"/>
  <c r="H266" i="10"/>
  <c r="H155" i="10"/>
  <c r="I155" i="10" s="1"/>
  <c r="H117" i="10"/>
  <c r="H116" i="10" s="1"/>
  <c r="J116" i="10" s="1"/>
  <c r="H93" i="10"/>
  <c r="J93" i="10" s="1"/>
  <c r="J117" i="10"/>
  <c r="H39" i="12"/>
  <c r="H32" i="12"/>
  <c r="G10" i="12"/>
  <c r="G76" i="16" l="1"/>
  <c r="H76" i="16"/>
  <c r="I172" i="10"/>
  <c r="H171" i="10"/>
  <c r="J172" i="10"/>
  <c r="H232" i="10"/>
  <c r="I233" i="10"/>
  <c r="G71" i="16"/>
  <c r="H71" i="16"/>
  <c r="J189" i="10"/>
  <c r="I189" i="10"/>
  <c r="H248" i="10"/>
  <c r="J249" i="10"/>
  <c r="I367" i="10"/>
  <c r="J367" i="10"/>
  <c r="J63" i="10"/>
  <c r="I63" i="10"/>
  <c r="H304" i="10"/>
  <c r="I305" i="10"/>
  <c r="G60" i="16"/>
  <c r="I301" i="10"/>
  <c r="J301" i="10"/>
  <c r="G23" i="12"/>
  <c r="H23" i="12"/>
  <c r="H8" i="10"/>
  <c r="J9" i="10"/>
  <c r="H100" i="10"/>
  <c r="I101" i="10"/>
  <c r="H131" i="10"/>
  <c r="I137" i="10"/>
  <c r="G69" i="16"/>
  <c r="F68" i="16"/>
  <c r="J110" i="10"/>
  <c r="I173" i="10"/>
  <c r="I218" i="10"/>
  <c r="H265" i="10"/>
  <c r="I191" i="10"/>
  <c r="H148" i="10"/>
  <c r="J149" i="10"/>
  <c r="I68" i="10"/>
  <c r="F26" i="12"/>
  <c r="G27" i="12"/>
  <c r="H103" i="10"/>
  <c r="J103" i="10" s="1"/>
  <c r="H140" i="10"/>
  <c r="I141" i="10"/>
  <c r="F15" i="16"/>
  <c r="C37" i="15"/>
  <c r="E9" i="10"/>
  <c r="I227" i="10"/>
  <c r="H237" i="10"/>
  <c r="I238" i="10"/>
  <c r="I228" i="10"/>
  <c r="I234" i="10"/>
  <c r="I239" i="10"/>
  <c r="I297" i="10"/>
  <c r="I361" i="10"/>
  <c r="I368" i="10"/>
  <c r="H183" i="10"/>
  <c r="H216" i="10"/>
  <c r="H44" i="10"/>
  <c r="F242" i="10"/>
  <c r="J206" i="10"/>
  <c r="G5" i="16"/>
  <c r="H55" i="16"/>
  <c r="G6" i="16"/>
  <c r="J207" i="10"/>
  <c r="H123" i="10"/>
  <c r="H38" i="10"/>
  <c r="G35" i="15"/>
  <c r="F35" i="15"/>
  <c r="G32" i="15"/>
  <c r="H335" i="10"/>
  <c r="G29" i="12"/>
  <c r="C55" i="16"/>
  <c r="G55" i="16" s="1"/>
  <c r="G58" i="16"/>
  <c r="E63" i="10"/>
  <c r="E56" i="10"/>
  <c r="E55" i="10" s="1"/>
  <c r="E44" i="10"/>
  <c r="E43" i="10" s="1"/>
  <c r="E42" i="10" s="1"/>
  <c r="H371" i="10"/>
  <c r="I157" i="10"/>
  <c r="I229" i="10"/>
  <c r="G72" i="16"/>
  <c r="E37" i="15"/>
  <c r="J266" i="10"/>
  <c r="I190" i="10"/>
  <c r="I10" i="10"/>
  <c r="H154" i="10"/>
  <c r="I154" i="10" s="1"/>
  <c r="I207" i="10"/>
  <c r="I284" i="10"/>
  <c r="H56" i="10"/>
  <c r="I179" i="10"/>
  <c r="J179" i="10"/>
  <c r="H5" i="12"/>
  <c r="E31" i="15"/>
  <c r="E11" i="15"/>
  <c r="F7" i="15"/>
  <c r="G7" i="15"/>
  <c r="I156" i="10"/>
  <c r="C47" i="16"/>
  <c r="G47" i="16" s="1"/>
  <c r="G48" i="16"/>
  <c r="C4" i="12"/>
  <c r="C42" i="12" s="1"/>
  <c r="I365" i="10"/>
  <c r="H360" i="10"/>
  <c r="I355" i="10"/>
  <c r="I349" i="10"/>
  <c r="H348" i="10"/>
  <c r="E273" i="10"/>
  <c r="I273" i="10" s="1"/>
  <c r="E266" i="10"/>
  <c r="E265" i="10" s="1"/>
  <c r="E264" i="10" s="1"/>
  <c r="E242" i="10" s="1"/>
  <c r="E103" i="10"/>
  <c r="H388" i="10"/>
  <c r="J227" i="10"/>
  <c r="I356" i="10"/>
  <c r="J373" i="10"/>
  <c r="I47" i="10"/>
  <c r="I111" i="10"/>
  <c r="F54" i="10"/>
  <c r="F6" i="10" s="1"/>
  <c r="F5" i="10" s="1"/>
  <c r="F4" i="10" s="1"/>
  <c r="J203" i="10"/>
  <c r="E348" i="10"/>
  <c r="E347" i="10" s="1"/>
  <c r="E346" i="10" s="1"/>
  <c r="E345" i="10" s="1"/>
  <c r="J111" i="10"/>
  <c r="H387" i="10" l="1"/>
  <c r="J387" i="10" s="1"/>
  <c r="J388" i="10"/>
  <c r="I348" i="10"/>
  <c r="J348" i="10"/>
  <c r="H347" i="10"/>
  <c r="E34" i="15"/>
  <c r="G31" i="15"/>
  <c r="F31" i="15"/>
  <c r="H55" i="10"/>
  <c r="J56" i="10"/>
  <c r="I56" i="10"/>
  <c r="J183" i="10"/>
  <c r="H182" i="10"/>
  <c r="J182" i="10" s="1"/>
  <c r="I237" i="10"/>
  <c r="H236" i="10"/>
  <c r="I236" i="10" s="1"/>
  <c r="G15" i="16"/>
  <c r="H15" i="16"/>
  <c r="F4" i="16"/>
  <c r="J265" i="10"/>
  <c r="I265" i="10"/>
  <c r="H264" i="10"/>
  <c r="I304" i="10"/>
  <c r="J304" i="10"/>
  <c r="I171" i="10"/>
  <c r="H170" i="10"/>
  <c r="J171" i="10"/>
  <c r="E54" i="10"/>
  <c r="I148" i="10"/>
  <c r="H147" i="10"/>
  <c r="J148" i="10"/>
  <c r="H68" i="16"/>
  <c r="G68" i="16"/>
  <c r="J131" i="10"/>
  <c r="I131" i="10"/>
  <c r="H7" i="10"/>
  <c r="J8" i="10"/>
  <c r="I38" i="10"/>
  <c r="J38" i="10"/>
  <c r="H43" i="10"/>
  <c r="J44" i="10"/>
  <c r="I44" i="10"/>
  <c r="E8" i="10"/>
  <c r="E7" i="10" s="1"/>
  <c r="E6" i="10" s="1"/>
  <c r="E5" i="10" s="1"/>
  <c r="E4" i="10" s="1"/>
  <c r="I9" i="10"/>
  <c r="J140" i="10"/>
  <c r="I140" i="10"/>
  <c r="G26" i="12"/>
  <c r="H26" i="12"/>
  <c r="F4" i="12"/>
  <c r="I232" i="10"/>
  <c r="H231" i="10"/>
  <c r="I360" i="10"/>
  <c r="J360" i="10"/>
  <c r="H359" i="10"/>
  <c r="G11" i="15"/>
  <c r="F11" i="15"/>
  <c r="E23" i="15"/>
  <c r="F23" i="15" s="1"/>
  <c r="G37" i="15"/>
  <c r="F37" i="15"/>
  <c r="J371" i="10"/>
  <c r="H370" i="10"/>
  <c r="J370" i="10" s="1"/>
  <c r="J123" i="10"/>
  <c r="H122" i="10"/>
  <c r="I123" i="10"/>
  <c r="I216" i="10"/>
  <c r="I266" i="10"/>
  <c r="I100" i="10"/>
  <c r="H99" i="10"/>
  <c r="C4" i="16"/>
  <c r="C92" i="16" s="1"/>
  <c r="J248" i="10"/>
  <c r="H247" i="10"/>
  <c r="J247" i="10" l="1"/>
  <c r="H242" i="10"/>
  <c r="I43" i="10"/>
  <c r="J43" i="10"/>
  <c r="H42" i="10"/>
  <c r="J7" i="10"/>
  <c r="I7" i="10"/>
  <c r="I122" i="10"/>
  <c r="H121" i="10"/>
  <c r="J122" i="10"/>
  <c r="I231" i="10"/>
  <c r="H226" i="10"/>
  <c r="I8" i="10"/>
  <c r="I359" i="10"/>
  <c r="J359" i="10"/>
  <c r="H358" i="10"/>
  <c r="F92" i="16"/>
  <c r="G4" i="16"/>
  <c r="H4" i="16"/>
  <c r="F34" i="15"/>
  <c r="G34" i="15"/>
  <c r="H98" i="10"/>
  <c r="I99" i="10"/>
  <c r="H4" i="12"/>
  <c r="G4" i="12"/>
  <c r="F42" i="12"/>
  <c r="H146" i="10"/>
  <c r="I147" i="10"/>
  <c r="J147" i="10"/>
  <c r="J170" i="10"/>
  <c r="I170" i="10"/>
  <c r="I264" i="10"/>
  <c r="J264" i="10"/>
  <c r="J55" i="10"/>
  <c r="I55" i="10"/>
  <c r="I347" i="10"/>
  <c r="J347" i="10"/>
  <c r="H346" i="10"/>
  <c r="H345" i="10" l="1"/>
  <c r="I346" i="10"/>
  <c r="J346" i="10"/>
  <c r="J146" i="10"/>
  <c r="I146" i="10"/>
  <c r="G42" i="12"/>
  <c r="H42" i="12"/>
  <c r="I98" i="10"/>
  <c r="J98" i="10"/>
  <c r="G92" i="16"/>
  <c r="H92" i="16"/>
  <c r="I121" i="10"/>
  <c r="J121" i="10"/>
  <c r="J242" i="10"/>
  <c r="I242" i="10"/>
  <c r="H54" i="10"/>
  <c r="J358" i="10"/>
  <c r="I358" i="10"/>
  <c r="J226" i="10"/>
  <c r="I226" i="10"/>
  <c r="H215" i="10"/>
  <c r="J42" i="10"/>
  <c r="I42" i="10"/>
  <c r="J54" i="10" l="1"/>
  <c r="I54" i="10"/>
  <c r="H6" i="10"/>
  <c r="I215" i="10"/>
  <c r="J215" i="10"/>
  <c r="I345" i="10"/>
  <c r="J345" i="10"/>
  <c r="J6" i="10" l="1"/>
  <c r="I6" i="10"/>
  <c r="H5" i="10"/>
  <c r="J5" i="10" l="1"/>
  <c r="H4" i="10"/>
  <c r="I5" i="10"/>
  <c r="I4" i="10" l="1"/>
  <c r="J4" i="10"/>
</calcChain>
</file>

<file path=xl/sharedStrings.xml><?xml version="1.0" encoding="utf-8"?>
<sst xmlns="http://schemas.openxmlformats.org/spreadsheetml/2006/main" count="839" uniqueCount="413">
  <si>
    <t>BROJČANA OZNAKA I NAZIV</t>
  </si>
  <si>
    <t>1</t>
  </si>
  <si>
    <t xml:space="preserve">Program: </t>
  </si>
  <si>
    <t xml:space="preserve">AKTIVNOST: </t>
  </si>
  <si>
    <t>3121</t>
  </si>
  <si>
    <t>NAKNADE TROŠKOVA ZAPOSLENIMA</t>
  </si>
  <si>
    <t>3212</t>
  </si>
  <si>
    <t>3211</t>
  </si>
  <si>
    <t>SLUŽBENA PUTOVANJA</t>
  </si>
  <si>
    <t>329</t>
  </si>
  <si>
    <t>OST.NESPOM.RASHODI POSLOVANJA</t>
  </si>
  <si>
    <t>323</t>
  </si>
  <si>
    <t>RASHODI ZA USLUGE</t>
  </si>
  <si>
    <t>3299</t>
  </si>
  <si>
    <t>3239</t>
  </si>
  <si>
    <t>OSTALE USLUGE</t>
  </si>
  <si>
    <t>3232</t>
  </si>
  <si>
    <t>USLUGE TEKUĆEG I INVESTICIJSKOG ODRŽAVANJA</t>
  </si>
  <si>
    <t>POSTROJENJA I OPREMA</t>
  </si>
  <si>
    <t>4221</t>
  </si>
  <si>
    <t>UREDSKA OPREMA I NAMJEŠTAJ</t>
  </si>
  <si>
    <t>3238</t>
  </si>
  <si>
    <t>RAČUNALNE USLUGE</t>
  </si>
  <si>
    <t>OSTALI NESPOMENUTI RASHODI POSLOVANJA</t>
  </si>
  <si>
    <t>OSTALI FINANCIJSKI RASHODI</t>
  </si>
  <si>
    <t>3431</t>
  </si>
  <si>
    <t>BANKARSKE USLUGE I USLUGE PLATNOG PROMETA</t>
  </si>
  <si>
    <t>SLUŽBENA, RADNA I ZAŠTITNA ODJEĆA I OBUĆA</t>
  </si>
  <si>
    <t>UREĐAJI, STROJEVI I OPREMA ZA OSTALE NAMJENE</t>
  </si>
  <si>
    <t>3234</t>
  </si>
  <si>
    <t>3223</t>
  </si>
  <si>
    <t>ENERGIJA</t>
  </si>
  <si>
    <t>USLUGE PROMIDŽBE I INFORMIRANJA</t>
  </si>
  <si>
    <t>3221</t>
  </si>
  <si>
    <t>UREDSKI MATERIJAL I OSTALI MATERIJALNI RASHODI</t>
  </si>
  <si>
    <t>3224</t>
  </si>
  <si>
    <t>SITNI INVENTAR I AUTO GUME</t>
  </si>
  <si>
    <t>3231</t>
  </si>
  <si>
    <t>USLUGE TELEFONA, POŠTE I PRIJEVOZA</t>
  </si>
  <si>
    <t>KOMUNALNE USLUGE</t>
  </si>
  <si>
    <t>3295</t>
  </si>
  <si>
    <t>PRISTOJBE I NAKNADE</t>
  </si>
  <si>
    <t>MATERIJAL I SIROVINE</t>
  </si>
  <si>
    <t>ZDRAVSTVENE I VETERINARSKE USLUGE</t>
  </si>
  <si>
    <t>IZVOR FINANCIRANJA</t>
  </si>
  <si>
    <t>6 = 5/2*100</t>
  </si>
  <si>
    <t>INDEKS 1</t>
  </si>
  <si>
    <t>INDEKS 2</t>
  </si>
  <si>
    <t xml:space="preserve">Račun prihoda/
primitka </t>
  </si>
  <si>
    <t>Naziv računa</t>
  </si>
  <si>
    <t>Indeks</t>
  </si>
  <si>
    <t>6=5/2*100</t>
  </si>
  <si>
    <t>7=5/4*100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</si>
  <si>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</si>
  <si>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</si>
  <si>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</si>
  <si>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</si>
  <si>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Donacije od pravnih i fizičkih osoba izvan općeg proračuna</t>
  </si>
  <si>
    <t>Prihodi po posebnim propisima</t>
  </si>
  <si>
    <t>Sufinanciranje cijene usluge, participacije i slično</t>
  </si>
  <si>
    <t>Pomoći iz inozemstva i od subjekata unutar općeg proračuna</t>
  </si>
  <si>
    <t>Pomoći od izvanproračunskih korisnika</t>
  </si>
  <si>
    <t>Pomoći proračunskim korisnicima iz proračuna koji im nije nadležan</t>
  </si>
  <si>
    <t xml:space="preserve">UKUPNO PRIHODI </t>
  </si>
  <si>
    <t>Račun rashoda/
izdatka</t>
  </si>
  <si>
    <t>Rashodi za zaposlene</t>
  </si>
  <si>
    <t>Plaće</t>
  </si>
  <si>
    <t>Plaće za redovan rad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</si>
  <si>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</si>
  <si>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</si>
  <si>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</si>
  <si>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</si>
  <si>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</si>
  <si>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</si>
  <si>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</si>
  <si>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</si>
  <si>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</si>
  <si>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</si>
  <si>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</si>
  <si>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</si>
  <si>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</si>
  <si>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</si>
  <si>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</si>
  <si>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</si>
  <si>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</si>
  <si>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</si>
  <si>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</si>
  <si>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</si>
  <si>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</si>
  <si>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</si>
  <si>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</si>
  <si>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</si>
  <si>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</si>
  <si>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</si>
  <si>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</si>
  <si>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</si>
  <si>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</si>
  <si>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</si>
  <si>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</si>
  <si>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</si>
  <si>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</si>
  <si>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</si>
  <si>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</si>
  <si>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</si>
  <si>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</si>
  <si>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</si>
  <si>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</si>
  <si>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Uređaji,strojevi i oprema za ostale namjene</t>
  </si>
  <si>
    <t>Knjige</t>
  </si>
  <si>
    <t>UKUPNO RASHODI</t>
  </si>
  <si>
    <t>3293</t>
  </si>
  <si>
    <t>Plaće za prekovremeni rad</t>
  </si>
  <si>
    <t>Plaće za posebne uvjete rada</t>
  </si>
  <si>
    <t>Tekuće pomoći proračunskim korisnicima dr. proračuna</t>
  </si>
  <si>
    <t>Tekući prijenosi između između prorač.korisnika istog proračuna</t>
  </si>
  <si>
    <t>Rashodi za nabavu nefinancijske imovine</t>
  </si>
  <si>
    <t>Licence</t>
  </si>
  <si>
    <t>Knjige, umjetnička djela i ostalie izložb.vrijednosti</t>
  </si>
  <si>
    <t>Tisak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</si>
  <si>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</si>
  <si>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</si>
  <si>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</si>
  <si>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</si>
  <si>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iz proračuna za financiranje redovne djelatnosti</t>
  </si>
  <si>
    <t>Prihodi od imovine</t>
  </si>
  <si>
    <t>Prihodi od financijske imovine - kamate a vista</t>
  </si>
  <si>
    <t>Prihodi od nefinancijske imovine - najam</t>
  </si>
  <si>
    <t>Prihodi od administrativnih pristojbi i po posebnim propisima</t>
  </si>
  <si>
    <t>Prihodi od pruženih usluga - najam</t>
  </si>
  <si>
    <t>Prihodi od prodaje robe i pruženih usluga</t>
  </si>
  <si>
    <t>Tekuće donacije  od pravnih i fizičkih osoba izvan općeg proračuna</t>
  </si>
  <si>
    <t xml:space="preserve">PRIHODI PO IZVORIMA FINANCIRANJA </t>
  </si>
  <si>
    <t>Opći prihodi i primici</t>
  </si>
  <si>
    <t>Donacije</t>
  </si>
  <si>
    <t xml:space="preserve">Prihodi za posebne namjene </t>
  </si>
  <si>
    <t>Pomoći</t>
  </si>
  <si>
    <t>Vlastiti prihodi</t>
  </si>
  <si>
    <t xml:space="preserve">Sveukupno </t>
  </si>
  <si>
    <t>Tekuće pomoći od izvanproračunskih korisnika</t>
  </si>
  <si>
    <t>Kamate na oročena sredstva</t>
  </si>
  <si>
    <t>Prihodi od zakupa i iznajmljivanja imovine</t>
  </si>
  <si>
    <t>Rashodi za nabavu neproizvedene dugotrajne imovine</t>
  </si>
  <si>
    <t xml:space="preserve">RASHODI PO IZVORIMA FINANCIRANJA </t>
  </si>
  <si>
    <t>MATERIJALNI RASHODI</t>
  </si>
  <si>
    <t>RASHODI POSLOVANJA</t>
  </si>
  <si>
    <t>FINANCIJSKI RASHODI</t>
  </si>
  <si>
    <t>RASHODI ZA NABAVU PROIZVEDENE DUGOTRAJNE IMOVINE</t>
  </si>
  <si>
    <t>RASHODI ZA NABAVU NEFINANCIJSKE IMOVINE</t>
  </si>
  <si>
    <t>SAŽETAK</t>
  </si>
  <si>
    <t>A. RAČUN PRIHODA I RASHODA</t>
  </si>
  <si>
    <t>OPIS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</si>
  <si>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</si>
  <si>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</si>
  <si>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</si>
  <si>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</si>
  <si>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</si>
  <si>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</si>
  <si>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</si>
  <si>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</si>
  <si>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</si>
  <si>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</si>
  <si>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</si>
  <si>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</si>
  <si>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</si>
  <si>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</si>
  <si>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</si>
  <si>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</si>
  <si>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</si>
  <si>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</si>
  <si>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</si>
  <si>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</si>
  <si>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</si>
  <si>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</si>
  <si>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</si>
  <si>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Prihodi od prodaje nefinancijske imovine</t>
  </si>
  <si>
    <t>Prihodi od prodaje proizvedene dugotrajne imovine</t>
  </si>
  <si>
    <t>Prihodi od prodaje građevinskih objekata</t>
  </si>
  <si>
    <t>Prihodi poslovanja</t>
  </si>
  <si>
    <t>Izvor financiranja</t>
  </si>
  <si>
    <t>Naziv izvora financiranja</t>
  </si>
  <si>
    <t>ŠKOLA ZA TURIZAM, UGOSTITELJSTVO I TRGOVINU PULA</t>
  </si>
  <si>
    <t>Redovna djelatnost srednjoškolsko obrazovanje</t>
  </si>
  <si>
    <t>Plaće i drugi rashodi za zaposlene SŠ</t>
  </si>
  <si>
    <t>RASHODI ZA ZAPOSLENE</t>
  </si>
  <si>
    <t>PLAĆE (BRUTO)</t>
  </si>
  <si>
    <t>PLAĆE ZA REDOVAN RAD</t>
  </si>
  <si>
    <t>OSTALI ZARASHODE ZA ZAPOSLENE</t>
  </si>
  <si>
    <t>DOPRINOSI NA PLAĆE</t>
  </si>
  <si>
    <t>DOPRINOS ZA OBVEZNO ZDRAVSTVENO OSIGUR.</t>
  </si>
  <si>
    <t>A220101</t>
  </si>
  <si>
    <t>Materijalni rashodi SŠ po kriterijima</t>
  </si>
  <si>
    <t>STRUČNO USAVRŠAVANJE ZAPOSLENIKA</t>
  </si>
  <si>
    <t>OSTALE NAKNADE</t>
  </si>
  <si>
    <t>RASHODI ZA MATERIJAL I ENERGIJU</t>
  </si>
  <si>
    <t>MATERIJAL I DIJELOVI ZA TEKUĆE I INVESTICIJSKO ODRŽAVANJE</t>
  </si>
  <si>
    <t>INTELEKTUALNE USLUGE</t>
  </si>
  <si>
    <t>REPREZENTACIJA</t>
  </si>
  <si>
    <t>ČLANARINE I NORME</t>
  </si>
  <si>
    <t>ZATEZNE KAMATE</t>
  </si>
  <si>
    <t>Redovna djelatnost srednjih škola - minimalni standard</t>
  </si>
  <si>
    <t>Programi obrazovanja iznad standarda</t>
  </si>
  <si>
    <t>A220102</t>
  </si>
  <si>
    <t>Materijalni rashodi SŠ po stvarnom trošku</t>
  </si>
  <si>
    <t>NAKNADE ZA PRIJEVOZ, ZA RAD NA TERENU I ODVOJENI ŽIVOT</t>
  </si>
  <si>
    <t>PREMIJE OSIGURANJA</t>
  </si>
  <si>
    <t>A220103</t>
  </si>
  <si>
    <t>Materijalni rashodi SŠ - drugi izvori</t>
  </si>
  <si>
    <t>NAKNADE TROŠKOVA OSOBAMA IZVAN RADNOG ODNOSA</t>
  </si>
  <si>
    <t>DOPRINOS ZA OBVEZNO OSIGURANJE U SLUČAJU NEZAPOSLENOSTI</t>
  </si>
  <si>
    <t>A230102</t>
  </si>
  <si>
    <t>Županijska natjecanja</t>
  </si>
  <si>
    <t>A230104</t>
  </si>
  <si>
    <t>POMOĆNICI U NASTAVI</t>
  </si>
  <si>
    <t>INTELEKTUALNE I OSOBNE USLUGE</t>
  </si>
  <si>
    <t>OSTALI RASHODI ZA ZAPOSLENE</t>
  </si>
  <si>
    <t>A230184</t>
  </si>
  <si>
    <t>ZAVIČAJNA NASTAVA</t>
  </si>
  <si>
    <t>A230199</t>
  </si>
  <si>
    <t>ŠKOLSKA SHEMA</t>
  </si>
  <si>
    <t>KNJIGE, UMJETNIČKA DJELA I OSTALE IZLOŽBENE VRIJEDNOSTI</t>
  </si>
  <si>
    <t xml:space="preserve">KNJIGE </t>
  </si>
  <si>
    <t>Opremanje u srednjim školama</t>
  </si>
  <si>
    <t>K240601</t>
  </si>
  <si>
    <t>Školski namještaj i oprema</t>
  </si>
  <si>
    <t>KLIK - ERDF</t>
  </si>
  <si>
    <t>T910201</t>
  </si>
  <si>
    <t>Provedba projekta KLIK - ERDF</t>
  </si>
  <si>
    <t>POMOĆI DANE U INOZEMSTVO I UNUTAR OPĆE DRŽAVE</t>
  </si>
  <si>
    <t>POMOĆI TEMELJEM PRIJENOSA EU SREDSTAVA</t>
  </si>
  <si>
    <t>PRIJENOSI IZMEĐU PRORAČUNSKIH KORISNIKA ISTOG PRORAČUNA</t>
  </si>
  <si>
    <t>KLIK - ESF</t>
  </si>
  <si>
    <t>T910501</t>
  </si>
  <si>
    <t>Provedba projekta KLIK - ESF</t>
  </si>
  <si>
    <t>SUBVENCIJE</t>
  </si>
  <si>
    <t>SUBVENCIJE TRGOVAČKIM DRUŠTVIMA, ZADRUGAMA, POLJOPRIVREDNICIMA I OBTRNICIMA IZ EU SREDSTAVA</t>
  </si>
  <si>
    <t>POMOĆI DANE U INOZESTVO I UNUTAR OPĆE DRŽAVE</t>
  </si>
  <si>
    <t>TEKUĆI PRIJENOSI IZMEĐU PRORAČUNSKIH KORISNIKA ISTOG PRORAČUNA</t>
  </si>
  <si>
    <t>Prihodi za posebne namjene sa srednje škole</t>
  </si>
  <si>
    <t>Donacije za srednje škole</t>
  </si>
  <si>
    <t>PRIHODI OD PRODAJE IMOVINE ZA SREDNJE ŠKOLE</t>
  </si>
  <si>
    <t>Rashodi poslovanja</t>
  </si>
  <si>
    <t>Ostale naknade troškova zaposlenima</t>
  </si>
  <si>
    <t>Kapitalni prijenosi između proračunskih korisnika istog proračuna</t>
  </si>
  <si>
    <t>Kapitalni prijenosi između proračunskih korisnika istog proračuna temeljem prijenosa EU sredstava</t>
  </si>
  <si>
    <t>Zatezne kamate</t>
  </si>
  <si>
    <t>Kapitalne pomoći temeljem prijenosa EU sredstava</t>
  </si>
  <si>
    <t>Prihodi od zateznih kamata</t>
  </si>
  <si>
    <t>Kazne, upravne mjere i ostali prihodi</t>
  </si>
  <si>
    <t>Ostali prihodi</t>
  </si>
  <si>
    <t>A220104</t>
  </si>
  <si>
    <t>KOMUNIKACIJSKA OPREMA</t>
  </si>
  <si>
    <t>OPREMA ZA ODRŽAVANJE I ZAŠTITU</t>
  </si>
  <si>
    <t>ZAKUPNINE I NAJAMNINE</t>
  </si>
  <si>
    <t>TROŠKOVI SUDSKIH POSTUPAKA</t>
  </si>
  <si>
    <t>TEKUĆE POMOĆI TEMELJEM PRIJENOSA EU SREDSTAVA</t>
  </si>
  <si>
    <t>MOZAIK 4</t>
  </si>
  <si>
    <t>T910801</t>
  </si>
  <si>
    <t>RAČUNALA I RAČUNALNA OPREMA</t>
  </si>
  <si>
    <t>Provedba projekta MOZAIK 4</t>
  </si>
  <si>
    <t>Troškovi sudskih sporova</t>
  </si>
  <si>
    <t>Subvencije</t>
  </si>
  <si>
    <t>Subvencije trgovačkim društvima, zadrugama, poljoprivrednicima o brtnicima iz EU sredstva</t>
  </si>
  <si>
    <t>Pomoći temeljem prijenosa EU sredstava</t>
  </si>
  <si>
    <t>Tekuće pomoći temeljem prijenosa EU sredstava</t>
  </si>
  <si>
    <t>Tekući prijenosi između proračunskih korisnika istog proračuna temeljem prijenosa EU sredstava</t>
  </si>
  <si>
    <t>Pomoći unutar općeg proračuna</t>
  </si>
  <si>
    <t>Tekuće pomoći unutar općeg proračuna</t>
  </si>
  <si>
    <t>Pomoći od međunarodnih organizacija te institucija i tijela EU</t>
  </si>
  <si>
    <t>Tekuće pomoći od institucija i tijela EU</t>
  </si>
  <si>
    <t xml:space="preserve">7 =5/3*100 </t>
  </si>
  <si>
    <t>PREDSJEDNICA ŠKOLSKOG ODBORA:</t>
  </si>
  <si>
    <t>Vesna Pavletić</t>
  </si>
  <si>
    <t>Pula,</t>
  </si>
  <si>
    <t>7=5/3*100</t>
  </si>
  <si>
    <t>IZVRŠENJE 2022</t>
  </si>
  <si>
    <t>Izvršenje 2022.</t>
  </si>
  <si>
    <t xml:space="preserve">Izvršenje 2022. </t>
  </si>
  <si>
    <t xml:space="preserve">Ostvarenje 2022. </t>
  </si>
  <si>
    <t>Izvorni plan 2022.</t>
  </si>
  <si>
    <t>OSTVARENJE/ IZVRŠENJE 2022</t>
  </si>
  <si>
    <t>A230101</t>
  </si>
  <si>
    <t>Materijalni troškovi iznad standarda</t>
  </si>
  <si>
    <t>OSTALI RASHODi ZA ZAPOSLENE</t>
  </si>
  <si>
    <t>POMOĆI DANE U INOZEMSTVO I UNUTAR OPĆEG PRORAČUNA</t>
  </si>
  <si>
    <t>POMOĆI PRORAČUNSKIM KORISNICIMA DRUGIH PRORAČUNA</t>
  </si>
  <si>
    <t>TEKUĆE POMOĆI PRORAČUNSKIM KORISNICIMA DRUGIH PRORAČUNA</t>
  </si>
  <si>
    <t>OSTALI RASHODI</t>
  </si>
  <si>
    <t>KAZNE, PENALI I NAKNADE ŠTETE</t>
  </si>
  <si>
    <t>NAKNADE ŠTETA PRAVNIM I FIZIČKIM OSOBAMA</t>
  </si>
  <si>
    <t>PRIJEVOZNA SREDSTVA</t>
  </si>
  <si>
    <t>PRIJEVOZNA SREDSTVA U CESTOVNOM PROMETU</t>
  </si>
  <si>
    <t xml:space="preserve">Ostali rashodi </t>
  </si>
  <si>
    <t>Kazne, penali i naknade štete</t>
  </si>
  <si>
    <t>Naknade šteta pravnim i fizičkim osobama</t>
  </si>
  <si>
    <t>Prijevozna sredstva</t>
  </si>
  <si>
    <t>Prijevozna sredstva u cestovnom prometu</t>
  </si>
  <si>
    <t>NEGATIVNE TEČAJNE RAZLIKE I VALUTNA KLAUZULA</t>
  </si>
  <si>
    <t>Negativne tečajne razlike i valutna klauzula</t>
  </si>
  <si>
    <t>Kapitalne donacije</t>
  </si>
  <si>
    <t>IZVORNI PLAN 2023</t>
  </si>
  <si>
    <t>TEKUĆI PLAN 2023</t>
  </si>
  <si>
    <t>IZVRŠENJE RASHODA I IZDATAKA ZA 2023.G.</t>
  </si>
  <si>
    <t>Izvorni plan 2023</t>
  </si>
  <si>
    <t>Tekući plan 2023</t>
  </si>
  <si>
    <t xml:space="preserve">Izvorni plan 2023 </t>
  </si>
  <si>
    <t xml:space="preserve">Izvršenje 2023. </t>
  </si>
  <si>
    <t>Tekući plan 2023.</t>
  </si>
  <si>
    <t xml:space="preserve">Ostvarenje 2023. </t>
  </si>
  <si>
    <t>OSTVARENJE PRIHODA I PRIMITAKA ZA 2023.G.</t>
  </si>
  <si>
    <t>OSTVARENJE/ IZVRŠENJE 2023</t>
  </si>
  <si>
    <t xml:space="preserve">KLASA: </t>
  </si>
  <si>
    <t xml:space="preserve">URBROJ: </t>
  </si>
  <si>
    <t>MOZAIK 5</t>
  </si>
  <si>
    <t>T921101</t>
  </si>
  <si>
    <t>Provedba projekta MOZAIK 5</t>
  </si>
  <si>
    <t>OSTALI ZA RASHODE ZA ZAPOSLENE</t>
  </si>
  <si>
    <t>A230115</t>
  </si>
  <si>
    <t>OSTALI PROGRAMI I PROJEKTI</t>
  </si>
  <si>
    <t>A230209</t>
  </si>
  <si>
    <t>Menstrualne higijenske potrepštine</t>
  </si>
  <si>
    <t>TEKUĆE DONACIJE</t>
  </si>
  <si>
    <t>Tekuće donacije u naravi</t>
  </si>
  <si>
    <t>Naknade građanima i kućanstvima temelju osiguranja i druge naknade</t>
  </si>
  <si>
    <t>Ostale naknade građanima i kućanstvima iz proračuna</t>
  </si>
  <si>
    <t>Naknade građanima i kućanstvima u naravi</t>
  </si>
  <si>
    <t>Prihodi od pozitivnih tečajnih razlika</t>
  </si>
  <si>
    <t>IZVRŠENJE 2023</t>
  </si>
  <si>
    <t>NAKNADE GRAĐANIMA I KUĆANSTVIMA NA TEMELJU OSIGURANJA I DRUGE NAKNADE</t>
  </si>
  <si>
    <t>OSTALE NAKNADE GRAĐANIMA I KUĆANSTVIMA IZ PRORAČUNA</t>
  </si>
  <si>
    <t>NAKNADE GRAĐANIMA I KUĆANSTVIMA</t>
  </si>
  <si>
    <t>K240602</t>
  </si>
  <si>
    <t>OPREMANJE BIBLIOTEKE</t>
  </si>
  <si>
    <t>KAPITALNI PRIJENOSI IZMEĐU PRORAČUNSKIH KORISNIKA</t>
  </si>
  <si>
    <t>Izvršenje  2023.</t>
  </si>
  <si>
    <t>MOZAIK 6</t>
  </si>
  <si>
    <t>T921201</t>
  </si>
  <si>
    <t>Provedba projekta MOZAIK 6</t>
  </si>
  <si>
    <t>ovdje stala</t>
  </si>
  <si>
    <t>DONACIJE I OSTALI RASHODI</t>
  </si>
  <si>
    <t>TEKUĆE DONACIJE U NARAVI</t>
  </si>
  <si>
    <t>NEMATERIJALNA PROIZVEDENA IMOVINA</t>
  </si>
  <si>
    <t>ULAGANJA U RAČUNALNE PROGRAME</t>
  </si>
  <si>
    <t>OSTALE NAKNADE TROŠKOVA ZAPOSLENIMA</t>
  </si>
  <si>
    <t>OBVEZNI I PREVENTIVNI ZDRAVSTVENI PREGLEDI</t>
  </si>
  <si>
    <t>Nematerijalna proizvedena imovina</t>
  </si>
  <si>
    <t>Ulaganja u računalne programe</t>
  </si>
  <si>
    <t>EU fond</t>
  </si>
  <si>
    <t xml:space="preserve">Prihodi </t>
  </si>
  <si>
    <t>Stanje potraživanja od EU</t>
  </si>
  <si>
    <t>do 31. prosinca 2023.</t>
  </si>
  <si>
    <t>Ukupno ugovorena sredstva</t>
  </si>
  <si>
    <t>Ukupno uplaćena sredstva</t>
  </si>
  <si>
    <t>31. prosinac 2023.</t>
  </si>
  <si>
    <t xml:space="preserve">GODIŠNJI IZVJEŠTAJ O IZVRŠENJU FINANCIJSKOG PLANA ZA 2023. GODINU 
PO PROGRAMSKOJ I  EKONOMSKOJ KLASIFIKACIJI I IZVORIMA FINANCIRANJA </t>
  </si>
  <si>
    <t>Rashodi</t>
  </si>
  <si>
    <t>KLIK Pula - ERDF</t>
  </si>
  <si>
    <t>KLIK Pula - ESF</t>
  </si>
  <si>
    <t xml:space="preserve">od    1. rujna 2020.   </t>
  </si>
  <si>
    <t>Opis metodologije temeljem koje su iskazani podaci:</t>
  </si>
  <si>
    <t>Izvještaj o korištenju sredstava fondova Europske unije</t>
  </si>
  <si>
    <t xml:space="preserve">1. KLIK Pula - ERDF - Podaci o prihodima i primicima iskazivani su na kontima 6362 - Kapitalne </t>
  </si>
  <si>
    <t>pomoći proračunskim korisnicima iz proračuna koji im nije nadležan i 6382 - Kapitalne pomoći</t>
  </si>
  <si>
    <t xml:space="preserve">temeljem prijenosa EU sredstava te rashodi i izdaci na kontima 3233 - Usluge promidžbe i </t>
  </si>
  <si>
    <t>Red.
br.</t>
  </si>
  <si>
    <t>Napomena</t>
  </si>
  <si>
    <t>ŠKOLA ZA TURIZAM, UGOSTITELJSTVO I TRGOVINU</t>
  </si>
  <si>
    <t>PULA, KANDLEROVA 48</t>
  </si>
  <si>
    <t>Naziv proračuna, proračunskog i izvanproračunskog korisnika</t>
  </si>
  <si>
    <t>OIB</t>
  </si>
  <si>
    <t>RKP BROJ</t>
  </si>
  <si>
    <t>Adresa</t>
  </si>
  <si>
    <t>Tablica 1: Popis ugovornih obveza</t>
  </si>
  <si>
    <t>Datum izdavanja/primanja jamstva</t>
  </si>
  <si>
    <t>Instrument osiguranja</t>
  </si>
  <si>
    <t>Iznos danog/primljenog jamstva</t>
  </si>
  <si>
    <t xml:space="preserve">  Primatelj/davatelj jamstva</t>
  </si>
  <si>
    <t>Namjena</t>
  </si>
  <si>
    <t>Dokument</t>
  </si>
  <si>
    <t>Rok važenja</t>
  </si>
  <si>
    <t>UKUPNO (1+2)</t>
  </si>
  <si>
    <t>ŠKOLA ZA TURIZAM, UGOSTITELJSTVO I TRGOVINU Pula</t>
  </si>
  <si>
    <t xml:space="preserve"> </t>
  </si>
  <si>
    <t>RKP 17224</t>
  </si>
  <si>
    <t>Stanje na dan 31.12.2023.</t>
  </si>
  <si>
    <t>Nenaplaćenih potraživanja</t>
  </si>
  <si>
    <t>Izvještaj o stanju potraživanja i dospjelih obveza te stanju potencijalnih obveza po osnovi sudskih sporova</t>
  </si>
  <si>
    <t>Dospjele obveze</t>
  </si>
  <si>
    <t>Potencijalnih obveza po osnovi sudskih presuda</t>
  </si>
  <si>
    <t>Izvještaj o zaduživanju na domaćem i stranom tržištu novca i kapitala</t>
  </si>
  <si>
    <t>od 01.01.2023. do  31.12.2023.</t>
  </si>
  <si>
    <t>Izvještaj o danim zajmovima i potraživanjima po danim zajmovima</t>
  </si>
  <si>
    <t>Dani zajmovi</t>
  </si>
  <si>
    <t>Datum zaduživanja</t>
  </si>
  <si>
    <t>Rok</t>
  </si>
  <si>
    <t>Valuta</t>
  </si>
  <si>
    <t>Kamata</t>
  </si>
  <si>
    <t>Stanje obveza 01.01.2023.</t>
  </si>
  <si>
    <t>Stanje obveza 31.12.2023.</t>
  </si>
  <si>
    <t>2. KLIK Pula - ESF - Podaci o prihodima i primicima iskazivani su na kontima 6361-</t>
  </si>
  <si>
    <t>Tekuće pomoći proračunskim korisnicima iz proračuna koji im nije nadležan, 6381-</t>
  </si>
  <si>
    <t>Tekuće pomoći temeljem prijenosa EU sredstava, 6413 - Prihodi od financijeske imovine,</t>
  </si>
  <si>
    <t>6711 - Prihodi iz nadležnog proračuna za financiranje rashoda poslovanja te rashodi i</t>
  </si>
  <si>
    <t xml:space="preserve">izdaci na kontima skupine 31 - Rashodi za zaposlene, 32 - Materijalni rashodi, 34 - </t>
  </si>
  <si>
    <t>Financijski rashodi, 35 - Subvencije, 36 - Potpore, 38 - Ostali rashodi i 42 - Rashodi za</t>
  </si>
  <si>
    <t>nabavu proizvedene dugotrajne imovine</t>
  </si>
  <si>
    <t>informiranja, 3239 - Ostale usluge i 3692 - Kapitalni prijenosi između proračunskih korisnika</t>
  </si>
  <si>
    <t>istog proračuna</t>
  </si>
  <si>
    <t>Pula, 27.03.2024.</t>
  </si>
  <si>
    <t>URBROJ: 2168-21-24-4</t>
  </si>
  <si>
    <t>007-04/24-02/03</t>
  </si>
  <si>
    <t>2168-21-24-4</t>
  </si>
  <si>
    <t>27.03.2024.</t>
  </si>
  <si>
    <t>KLASA: 007-04/24-02/03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</si>
</sst>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[$-1041A]#,##0.00;\-\ #,##0.00"/>
    <numFmt numFmtId="192" formatCode="#,##0.00\ _k_n"/>
  </numFmts>
  <fonts count="22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192" fontId="3" fillId="0" borderId="1" xfId="0" quotePrefix="1" applyNumberFormat="1" applyFont="1" applyFill="1" applyBorder="1" applyAlignment="1">
      <alignment horizontal="center" vertical="center" wrapText="1"/>
    </xf>
    <xf numFmtId="192" fontId="3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wrapText="1" readingOrder="1"/>
      <protection locked="0"/>
    </xf>
    <xf numFmtId="185" fontId="4" fillId="0" borderId="2" xfId="0" applyNumberFormat="1" applyFont="1" applyBorder="1" applyAlignment="1" applyProtection="1">
      <alignment wrapText="1" readingOrder="1"/>
      <protection locked="0"/>
    </xf>
    <xf numFmtId="192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 readingOrder="1"/>
      <protection locked="0"/>
    </xf>
    <xf numFmtId="0" fontId="1" fillId="0" borderId="1" xfId="0" applyFont="1" applyBorder="1" applyAlignment="1">
      <alignment wrapText="1" readingOrder="1"/>
    </xf>
    <xf numFmtId="185" fontId="1" fillId="0" borderId="2" xfId="0" applyNumberFormat="1" applyFont="1" applyBorder="1" applyAlignment="1" applyProtection="1">
      <alignment wrapText="1" readingOrder="1"/>
      <protection locked="0"/>
    </xf>
    <xf numFmtId="0" fontId="19" fillId="0" borderId="0" xfId="0" applyFont="1" applyBorder="1" applyAlignment="1">
      <alignment wrapText="1" readingOrder="1"/>
    </xf>
    <xf numFmtId="185" fontId="4" fillId="0" borderId="0" xfId="0" applyNumberFormat="1" applyFont="1" applyBorder="1" applyAlignment="1" applyProtection="1">
      <alignment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/>
    </xf>
    <xf numFmtId="185" fontId="1" fillId="0" borderId="3" xfId="0" applyNumberFormat="1" applyFont="1" applyBorder="1" applyAlignment="1" applyProtection="1">
      <alignment wrapText="1" readingOrder="1"/>
      <protection locked="0"/>
    </xf>
    <xf numFmtId="0" fontId="2" fillId="0" borderId="2" xfId="0" applyFont="1" applyBorder="1" applyAlignment="1" applyProtection="1">
      <alignment horizontal="center" wrapText="1" readingOrder="1"/>
      <protection locked="0"/>
    </xf>
    <xf numFmtId="192" fontId="1" fillId="0" borderId="1" xfId="0" applyNumberFormat="1" applyFont="1" applyFill="1" applyBorder="1" applyAlignment="1">
      <alignment horizontal="center" wrapText="1" readingOrder="1"/>
    </xf>
    <xf numFmtId="192" fontId="1" fillId="0" borderId="1" xfId="0" applyNumberFormat="1" applyFont="1" applyFill="1" applyBorder="1" applyAlignment="1">
      <alignment horizontal="center" readingOrder="1"/>
    </xf>
    <xf numFmtId="1" fontId="20" fillId="0" borderId="1" xfId="0" applyNumberFormat="1" applyFont="1" applyFill="1" applyBorder="1" applyAlignment="1">
      <alignment horizontal="center" wrapText="1" readingOrder="1"/>
    </xf>
    <xf numFmtId="1" fontId="20" fillId="0" borderId="1" xfId="0" quotePrefix="1" applyNumberFormat="1" applyFont="1" applyFill="1" applyBorder="1" applyAlignment="1">
      <alignment horizontal="center" wrapText="1" readingOrder="1"/>
    </xf>
    <xf numFmtId="192" fontId="20" fillId="0" borderId="1" xfId="0" quotePrefix="1" applyNumberFormat="1" applyFont="1" applyFill="1" applyBorder="1" applyAlignment="1">
      <alignment horizontal="center" wrapText="1" readingOrder="1"/>
    </xf>
    <xf numFmtId="192" fontId="20" fillId="0" borderId="1" xfId="0" quotePrefix="1" applyNumberFormat="1" applyFont="1" applyFill="1" applyBorder="1" applyAlignment="1">
      <alignment horizontal="center" readingOrder="1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 wrapText="1"/>
    </xf>
    <xf numFmtId="192" fontId="1" fillId="0" borderId="0" xfId="0" applyNumberFormat="1" applyFont="1" applyFill="1" applyAlignment="1">
      <alignment horizontal="center" vertical="center" wrapText="1"/>
    </xf>
    <xf numFmtId="192" fontId="1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quotePrefix="1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vertical="center"/>
    </xf>
    <xf numFmtId="192" fontId="7" fillId="0" borderId="0" xfId="0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1" xfId="0" quotePrefix="1" applyNumberFormat="1" applyFont="1" applyFill="1" applyBorder="1" applyAlignment="1">
      <alignment horizontal="left" vertical="center"/>
    </xf>
    <xf numFmtId="3" fontId="7" fillId="0" borderId="0" xfId="0" quotePrefix="1" applyNumberFormat="1" applyFont="1" applyFill="1" applyAlignment="1">
      <alignment horizontal="left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4" fontId="7" fillId="0" borderId="1" xfId="0" quotePrefix="1" applyNumberFormat="1" applyFont="1" applyFill="1" applyBorder="1" applyAlignment="1">
      <alignment horizontal="right" vertical="center"/>
    </xf>
    <xf numFmtId="4" fontId="7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 wrapText="1"/>
    </xf>
    <xf numFmtId="192" fontId="3" fillId="0" borderId="0" xfId="0" applyNumberFormat="1" applyFont="1" applyFill="1" applyAlignment="1">
      <alignment horizontal="center" vertical="center"/>
    </xf>
    <xf numFmtId="4" fontId="7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/>
    </xf>
    <xf numFmtId="0" fontId="19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192" fontId="7" fillId="6" borderId="1" xfId="0" applyNumberFormat="1" applyFont="1" applyFill="1" applyBorder="1" applyAlignment="1">
      <alignment horizontal="center" vertical="center" wrapText="1"/>
    </xf>
    <xf numFmtId="192" fontId="7" fillId="6" borderId="1" xfId="0" applyNumberFormat="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3" fontId="7" fillId="6" borderId="1" xfId="0" quotePrefix="1" applyNumberFormat="1" applyFont="1" applyFill="1" applyBorder="1" applyAlignment="1">
      <alignment horizontal="left" vertical="center"/>
    </xf>
    <xf numFmtId="3" fontId="7" fillId="6" borderId="1" xfId="0" quotePrefix="1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left" vertical="center" wrapText="1"/>
    </xf>
    <xf numFmtId="3" fontId="7" fillId="6" borderId="6" xfId="0" applyNumberFormat="1" applyFont="1" applyFill="1" applyBorder="1" applyAlignment="1">
      <alignment horizontal="left" vertical="center"/>
    </xf>
    <xf numFmtId="3" fontId="7" fillId="6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/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85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left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185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85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85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right" vertical="center"/>
    </xf>
    <xf numFmtId="4" fontId="7" fillId="6" borderId="7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4" fontId="7" fillId="6" borderId="1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2" fontId="3" fillId="0" borderId="1" xfId="0" quotePrefix="1" applyNumberFormat="1" applyFont="1" applyFill="1" applyBorder="1" applyAlignment="1">
      <alignment horizontal="center" vertical="center" wrapText="1" readingOrder="1"/>
    </xf>
    <xf numFmtId="192" fontId="3" fillId="0" borderId="1" xfId="0" quotePrefix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3" fontId="8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vertical="center" wrapText="1" readingOrder="1"/>
      <protection locked="0"/>
    </xf>
    <xf numFmtId="185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7" borderId="1" xfId="0" applyFont="1" applyFill="1" applyBorder="1" applyAlignment="1" applyProtection="1">
      <alignment horizontal="left" vertical="top" wrapText="1" readingOrder="1"/>
      <protection locked="0"/>
    </xf>
    <xf numFmtId="0" fontId="7" fillId="7" borderId="1" xfId="0" applyFont="1" applyFill="1" applyBorder="1" applyAlignment="1" applyProtection="1">
      <alignment vertical="top" wrapText="1" readingOrder="1"/>
      <protection locked="0"/>
    </xf>
    <xf numFmtId="0" fontId="7" fillId="7" borderId="1" xfId="0" applyFont="1" applyFill="1" applyBorder="1" applyAlignment="1" applyProtection="1">
      <alignment vertical="center" wrapText="1" readingOrder="1"/>
      <protection locked="0"/>
    </xf>
    <xf numFmtId="4" fontId="7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8" borderId="0" xfId="0" applyFont="1" applyFill="1"/>
    <xf numFmtId="0" fontId="8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top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4" fontId="8" fillId="0" borderId="0" xfId="0" applyNumberFormat="1" applyFont="1"/>
    <xf numFmtId="4" fontId="7" fillId="0" borderId="0" xfId="0" applyNumberFormat="1" applyFont="1"/>
    <xf numFmtId="0" fontId="7" fillId="7" borderId="1" xfId="0" applyFont="1" applyFill="1" applyBorder="1" applyAlignment="1" applyProtection="1">
      <alignment horizontal="left" vertical="center" wrapText="1" readingOrder="1"/>
      <protection locked="0"/>
    </xf>
    <xf numFmtId="185" fontId="7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8" fillId="8" borderId="0" xfId="0" applyNumberFormat="1" applyFont="1" applyFill="1"/>
    <xf numFmtId="0" fontId="8" fillId="8" borderId="0" xfId="0" applyFont="1" applyFill="1"/>
    <xf numFmtId="0" fontId="7" fillId="7" borderId="1" xfId="0" applyFont="1" applyFill="1" applyBorder="1" applyAlignment="1" applyProtection="1">
      <alignment horizontal="center" vertical="center" wrapText="1" readingOrder="1"/>
      <protection locked="0"/>
    </xf>
    <xf numFmtId="0" fontId="8" fillId="7" borderId="1" xfId="0" applyFont="1" applyFill="1" applyBorder="1" applyAlignment="1" applyProtection="1">
      <alignment horizontal="left" vertical="center" wrapText="1" readingOrder="1"/>
      <protection locked="0"/>
    </xf>
    <xf numFmtId="0" fontId="8" fillId="7" borderId="1" xfId="0" applyFont="1" applyFill="1" applyBorder="1" applyAlignment="1" applyProtection="1">
      <alignment horizontal="center" vertical="center" wrapText="1" readingOrder="1"/>
      <protection locked="0"/>
    </xf>
    <xf numFmtId="0" fontId="8" fillId="7" borderId="1" xfId="0" applyFont="1" applyFill="1" applyBorder="1" applyAlignment="1" applyProtection="1">
      <alignment vertical="center" wrapText="1" readingOrder="1"/>
      <protection locked="0"/>
    </xf>
    <xf numFmtId="4" fontId="8" fillId="7" borderId="1" xfId="0" applyNumberFormat="1" applyFont="1" applyFill="1" applyBorder="1" applyAlignment="1" applyProtection="1">
      <alignment horizontal="right" vertical="center" wrapText="1"/>
      <protection locked="0"/>
    </xf>
    <xf numFmtId="185" fontId="8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8" fillId="0" borderId="0" xfId="0" applyFont="1" applyFill="1"/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4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185" fontId="7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2" borderId="1" xfId="0" applyNumberFormat="1" applyFont="1" applyFill="1" applyBorder="1" applyAlignment="1" applyProtection="1">
      <alignment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0" applyFont="1" applyFill="1" applyBorder="1" applyAlignment="1">
      <alignment horizontal="left" vertical="center"/>
    </xf>
    <xf numFmtId="3" fontId="8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3" fontId="7" fillId="0" borderId="6" xfId="0" applyNumberFormat="1" applyFont="1" applyFill="1" applyBorder="1" applyAlignment="1">
      <alignment horizontal="left" vertical="center" wrapText="1"/>
    </xf>
    <xf numFmtId="0" fontId="0" fillId="0" borderId="8" xfId="0" applyBorder="1"/>
    <xf numFmtId="0" fontId="10" fillId="0" borderId="4" xfId="0" applyFont="1" applyBorder="1"/>
    <xf numFmtId="0" fontId="3" fillId="0" borderId="8" xfId="0" applyFont="1" applyBorder="1"/>
    <xf numFmtId="0" fontId="3" fillId="0" borderId="7" xfId="0" applyFont="1" applyBorder="1"/>
    <xf numFmtId="2" fontId="7" fillId="2" borderId="1" xfId="0" applyNumberFormat="1" applyFont="1" applyFill="1" applyBorder="1" applyAlignment="1" applyProtection="1">
      <alignment vertical="center" wrapText="1" readingOrder="1"/>
      <protection locked="0"/>
    </xf>
    <xf numFmtId="2" fontId="7" fillId="0" borderId="1" xfId="0" applyNumberFormat="1" applyFont="1" applyFill="1" applyBorder="1" applyAlignment="1" applyProtection="1">
      <alignment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1" borderId="6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4" fillId="0" borderId="10" xfId="0" applyFont="1" applyBorder="1" applyAlignment="1">
      <alignment horizontal="center"/>
    </xf>
    <xf numFmtId="0" fontId="15" fillId="3" borderId="7" xfId="0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3" fontId="16" fillId="4" borderId="12" xfId="0" applyNumberFormat="1" applyFont="1" applyFill="1" applyBorder="1" applyAlignment="1" applyProtection="1">
      <alignment horizontal="right" vertical="center" shrinkToFit="1"/>
      <protection hidden="1"/>
    </xf>
    <xf numFmtId="0" fontId="12" fillId="3" borderId="13" xfId="0" applyFont="1" applyFill="1" applyBorder="1" applyAlignment="1">
      <alignment horizontal="center" vertical="top" wrapText="1"/>
    </xf>
    <xf numFmtId="0" fontId="17" fillId="0" borderId="0" xfId="0" applyFont="1"/>
    <xf numFmtId="3" fontId="7" fillId="0" borderId="1" xfId="0" quotePrefix="1" applyNumberFormat="1" applyFont="1" applyFill="1" applyBorder="1" applyAlignment="1">
      <alignment horizontal="left" vertical="center" wrapText="1"/>
    </xf>
    <xf numFmtId="3" fontId="7" fillId="0" borderId="1" xfId="0" quotePrefix="1" applyNumberFormat="1" applyFont="1" applyFill="1" applyBorder="1" applyAlignment="1">
      <alignment horizontal="right" vertical="center"/>
    </xf>
    <xf numFmtId="0" fontId="0" fillId="0" borderId="7" xfId="0" applyBorder="1"/>
    <xf numFmtId="0" fontId="17" fillId="0" borderId="14" xfId="0" applyFont="1" applyBorder="1"/>
    <xf numFmtId="0" fontId="0" fillId="0" borderId="15" xfId="0" applyBorder="1"/>
    <xf numFmtId="0" fontId="17" fillId="0" borderId="4" xfId="0" applyFont="1" applyBorder="1"/>
    <xf numFmtId="4" fontId="18" fillId="0" borderId="0" xfId="0" applyNumberFormat="1" applyFont="1"/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3" fillId="0" borderId="0" xfId="0" applyFont="1" applyBorder="1" applyAlignment="1" applyProtection="1">
      <alignment horizontal="left" wrapText="1" readingOrder="1"/>
      <protection locked="0"/>
    </xf>
    <xf numFmtId="0" fontId="3" fillId="0" borderId="16" xfId="0" applyFont="1" applyBorder="1" applyAlignment="1" applyProtection="1">
      <alignment horizontal="left" wrapText="1" readingOrder="1"/>
      <protection locked="0"/>
    </xf>
    <xf numFmtId="0" fontId="6" fillId="0" borderId="0" xfId="0" applyFont="1" applyAlignment="1" applyProtection="1">
      <alignment horizont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7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1" fontId="3" fillId="0" borderId="4" xfId="0" quotePrefix="1" applyNumberFormat="1" applyFont="1" applyFill="1" applyBorder="1" applyAlignment="1">
      <alignment horizontal="center" vertical="center" wrapText="1"/>
    </xf>
    <xf numFmtId="1" fontId="3" fillId="0" borderId="7" xfId="0" quotePrefix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2" fillId="1" borderId="17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18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12" fillId="3" borderId="23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</cellXfs>
  <cellStyles count="1">
    <cellStyle name="Normalno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topLeftCell="A28" zoomScaleNormal="100" workbookViewId="0">
      <selection activeCell="A40" sqref="A40"/>
    </sheetView>
  </sheetViews>
  <sheetFormatPr defaultColWidth="9.109375" defaultRowHeight="13.2" x14ac:dyDescent="0.25"/>
  <cols>
    <col min="1" max="1" width="33.44140625" style="4" customWidth="1"/>
    <col min="2" max="4" width="15.44140625" style="4" bestFit="1" customWidth="1"/>
    <col min="5" max="5" width="15.33203125" style="4" customWidth="1"/>
    <col min="6" max="6" width="13.109375" style="4" customWidth="1"/>
    <col min="7" max="7" width="18.5546875" style="4" customWidth="1"/>
    <col min="8" max="16384" width="9.109375" style="4"/>
  </cols>
  <sheetData>
    <row r="1" spans="1:7" s="1" customFormat="1" ht="26.85" customHeight="1" x14ac:dyDescent="0.25">
      <c r="A1" s="211" t="s">
        <v>148</v>
      </c>
      <c r="B1" s="211"/>
      <c r="C1" s="211"/>
      <c r="D1" s="211"/>
      <c r="E1" s="211"/>
      <c r="F1" s="211"/>
      <c r="G1" s="211"/>
    </row>
    <row r="2" spans="1:7" s="1" customFormat="1" ht="17.100000000000001" customHeight="1" x14ac:dyDescent="0.25">
      <c r="A2" s="207" t="s">
        <v>149</v>
      </c>
      <c r="B2" s="207"/>
      <c r="C2" s="208"/>
      <c r="D2" s="208"/>
      <c r="E2" s="208"/>
    </row>
    <row r="3" spans="1:7" s="133" customFormat="1" ht="39.6" x14ac:dyDescent="0.25">
      <c r="A3" s="130" t="s">
        <v>150</v>
      </c>
      <c r="B3" s="130" t="s">
        <v>279</v>
      </c>
      <c r="C3" s="130" t="s">
        <v>299</v>
      </c>
      <c r="D3" s="130" t="s">
        <v>300</v>
      </c>
      <c r="E3" s="130" t="s">
        <v>309</v>
      </c>
      <c r="F3" s="131" t="s">
        <v>50</v>
      </c>
      <c r="G3" s="132" t="s">
        <v>50</v>
      </c>
    </row>
    <row r="4" spans="1:7" s="3" customFormat="1" ht="12" x14ac:dyDescent="0.25">
      <c r="A4" s="18">
        <v>1</v>
      </c>
      <c r="B4" s="21">
        <v>2</v>
      </c>
      <c r="C4" s="22">
        <v>3</v>
      </c>
      <c r="D4" s="22">
        <v>4</v>
      </c>
      <c r="E4" s="22">
        <v>5</v>
      </c>
      <c r="F4" s="23" t="s">
        <v>51</v>
      </c>
      <c r="G4" s="24" t="s">
        <v>273</v>
      </c>
    </row>
    <row r="5" spans="1:7" x14ac:dyDescent="0.25">
      <c r="A5" s="7" t="s">
        <v>151</v>
      </c>
      <c r="B5" s="8">
        <v>4506517.78</v>
      </c>
      <c r="C5" s="8">
        <v>14682378</v>
      </c>
      <c r="D5" s="8"/>
      <c r="E5" s="8">
        <v>9550000.6699999999</v>
      </c>
      <c r="F5" s="19">
        <f>E5/B5*100</f>
        <v>211.91529993253457</v>
      </c>
      <c r="G5" s="20">
        <f t="shared" ref="G5:G11" si="0">E5/C5*100</f>
        <v>65.043964063586984</v>
      </c>
    </row>
    <row r="6" spans="1:7" ht="26.4" x14ac:dyDescent="0.25">
      <c r="A6" s="7" t="s">
        <v>152</v>
      </c>
      <c r="B6" s="8">
        <v>238.82</v>
      </c>
      <c r="C6" s="8">
        <v>150</v>
      </c>
      <c r="D6" s="8"/>
      <c r="E6" s="8">
        <v>191.56</v>
      </c>
      <c r="F6" s="19">
        <f t="shared" ref="F6:F11" si="1">E6/B6*100</f>
        <v>80.211037601540909</v>
      </c>
      <c r="G6" s="20">
        <f t="shared" si="0"/>
        <v>127.70666666666666</v>
      </c>
    </row>
    <row r="7" spans="1:7" x14ac:dyDescent="0.25">
      <c r="A7" s="7" t="s">
        <v>153</v>
      </c>
      <c r="B7" s="8">
        <f>SUM(B5:B6)</f>
        <v>4506756.6000000006</v>
      </c>
      <c r="C7" s="8">
        <f>SUM(C5:C6)</f>
        <v>14682528</v>
      </c>
      <c r="D7" s="8"/>
      <c r="E7" s="8">
        <f>SUM(E5:E6)</f>
        <v>9550192.2300000004</v>
      </c>
      <c r="F7" s="19">
        <f t="shared" si="1"/>
        <v>211.90832072004952</v>
      </c>
      <c r="G7" s="20">
        <f t="shared" si="0"/>
        <v>65.044604239814845</v>
      </c>
    </row>
    <row r="8" spans="1:7" x14ac:dyDescent="0.25">
      <c r="A8" s="7" t="s">
        <v>154</v>
      </c>
      <c r="B8" s="8">
        <v>4625205.37</v>
      </c>
      <c r="C8" s="8">
        <v>12672610</v>
      </c>
      <c r="D8" s="8"/>
      <c r="E8" s="8">
        <v>8019939.1600000001</v>
      </c>
      <c r="F8" s="19">
        <f t="shared" si="1"/>
        <v>173.39639039639013</v>
      </c>
      <c r="G8" s="20">
        <f t="shared" si="0"/>
        <v>63.285614881228099</v>
      </c>
    </row>
    <row r="9" spans="1:7" ht="26.4" x14ac:dyDescent="0.25">
      <c r="A9" s="7" t="s">
        <v>155</v>
      </c>
      <c r="B9" s="8">
        <v>21832.959999999999</v>
      </c>
      <c r="C9" s="8">
        <v>2142148</v>
      </c>
      <c r="D9" s="8"/>
      <c r="E9" s="8">
        <v>1500186.26</v>
      </c>
      <c r="F9" s="19">
        <f t="shared" si="1"/>
        <v>6871.1995991381837</v>
      </c>
      <c r="G9" s="20">
        <f t="shared" si="0"/>
        <v>70.031868012854389</v>
      </c>
    </row>
    <row r="10" spans="1:7" x14ac:dyDescent="0.25">
      <c r="A10" s="7" t="s">
        <v>109</v>
      </c>
      <c r="B10" s="8">
        <f>SUM(B8:B9)</f>
        <v>4647038.33</v>
      </c>
      <c r="C10" s="8">
        <f>SUM(C8:C9)</f>
        <v>14814758</v>
      </c>
      <c r="D10" s="8"/>
      <c r="E10" s="8">
        <f>SUM(E8:E9)</f>
        <v>9520125.4199999999</v>
      </c>
      <c r="F10" s="19">
        <f t="shared" si="1"/>
        <v>204.86436185689908</v>
      </c>
      <c r="G10" s="20">
        <f t="shared" si="0"/>
        <v>64.261093026291761</v>
      </c>
    </row>
    <row r="11" spans="1:7" x14ac:dyDescent="0.25">
      <c r="A11" s="7" t="s">
        <v>156</v>
      </c>
      <c r="B11" s="8">
        <f>B7-B10</f>
        <v>-140281.72999999952</v>
      </c>
      <c r="C11" s="8">
        <f>C7-C10</f>
        <v>-132230</v>
      </c>
      <c r="D11" s="8"/>
      <c r="E11" s="8">
        <f>E7-E10</f>
        <v>30066.810000000522</v>
      </c>
      <c r="F11" s="19">
        <f t="shared" si="1"/>
        <v>-21.433161681140252</v>
      </c>
      <c r="G11" s="20">
        <f t="shared" si="0"/>
        <v>-22.738266656583619</v>
      </c>
    </row>
    <row r="12" spans="1:7" ht="409.6" hidden="1" customHeight="1" x14ac:dyDescent="0.25"/>
    <row r="13" spans="1:7" ht="16.2" customHeight="1" x14ac:dyDescent="0.25"/>
    <row r="14" spans="1:7" s="1" customFormat="1" ht="17.100000000000001" customHeight="1" x14ac:dyDescent="0.25">
      <c r="A14" s="207" t="s">
        <v>157</v>
      </c>
      <c r="B14" s="207"/>
      <c r="C14" s="208"/>
      <c r="D14" s="208"/>
      <c r="E14" s="208"/>
    </row>
    <row r="15" spans="1:7" s="133" customFormat="1" ht="39.6" x14ac:dyDescent="0.25">
      <c r="A15" s="130" t="s">
        <v>150</v>
      </c>
      <c r="B15" s="130" t="s">
        <v>279</v>
      </c>
      <c r="C15" s="130" t="s">
        <v>299</v>
      </c>
      <c r="D15" s="130" t="s">
        <v>300</v>
      </c>
      <c r="E15" s="130" t="s">
        <v>309</v>
      </c>
      <c r="F15" s="131" t="s">
        <v>50</v>
      </c>
      <c r="G15" s="132" t="s">
        <v>50</v>
      </c>
    </row>
    <row r="16" spans="1:7" s="3" customFormat="1" ht="12" x14ac:dyDescent="0.25">
      <c r="A16" s="18">
        <v>1</v>
      </c>
      <c r="B16" s="21">
        <v>2</v>
      </c>
      <c r="C16" s="22">
        <v>3</v>
      </c>
      <c r="D16" s="22">
        <v>4</v>
      </c>
      <c r="E16" s="22">
        <v>5</v>
      </c>
      <c r="F16" s="23" t="s">
        <v>51</v>
      </c>
      <c r="G16" s="24" t="s">
        <v>52</v>
      </c>
    </row>
    <row r="17" spans="1:7" ht="26.4" x14ac:dyDescent="0.25">
      <c r="A17" s="7" t="s">
        <v>158</v>
      </c>
      <c r="B17" s="8">
        <v>0</v>
      </c>
      <c r="C17" s="8">
        <v>0</v>
      </c>
      <c r="D17" s="8">
        <v>0</v>
      </c>
      <c r="E17" s="8">
        <v>0</v>
      </c>
      <c r="F17" s="19">
        <v>0</v>
      </c>
      <c r="G17" s="20">
        <v>0</v>
      </c>
    </row>
    <row r="18" spans="1:7" ht="26.4" x14ac:dyDescent="0.25">
      <c r="A18" s="7" t="s">
        <v>159</v>
      </c>
      <c r="B18" s="8">
        <v>0</v>
      </c>
      <c r="C18" s="8">
        <v>0</v>
      </c>
      <c r="D18" s="8">
        <v>0</v>
      </c>
      <c r="E18" s="8">
        <v>0</v>
      </c>
      <c r="F18" s="19">
        <v>0</v>
      </c>
      <c r="G18" s="20">
        <v>0</v>
      </c>
    </row>
    <row r="19" spans="1:7" x14ac:dyDescent="0.25">
      <c r="A19" s="7" t="s">
        <v>160</v>
      </c>
      <c r="B19" s="8">
        <f>B17-B18</f>
        <v>0</v>
      </c>
      <c r="C19" s="8">
        <f>C17-C18</f>
        <v>0</v>
      </c>
      <c r="D19" s="8">
        <f>D17-D18</f>
        <v>0</v>
      </c>
      <c r="E19" s="8">
        <f>E17-E18</f>
        <v>0</v>
      </c>
      <c r="F19" s="19">
        <v>0</v>
      </c>
      <c r="G19" s="20">
        <v>0</v>
      </c>
    </row>
    <row r="20" spans="1:7" x14ac:dyDescent="0.25">
      <c r="A20" s="2"/>
      <c r="B20" s="2"/>
      <c r="C20" s="2"/>
      <c r="D20" s="2"/>
      <c r="E20" s="2"/>
    </row>
    <row r="21" spans="1:7" s="1" customFormat="1" ht="18" customHeight="1" x14ac:dyDescent="0.25">
      <c r="A21" s="209" t="s">
        <v>169</v>
      </c>
      <c r="B21" s="209"/>
      <c r="C21" s="209"/>
      <c r="D21" s="209"/>
      <c r="E21" s="11"/>
    </row>
    <row r="22" spans="1:7" ht="39.6" x14ac:dyDescent="0.25">
      <c r="A22" s="12" t="s">
        <v>170</v>
      </c>
      <c r="B22" s="8">
        <v>272511.68</v>
      </c>
      <c r="C22" s="8">
        <v>132230</v>
      </c>
      <c r="D22" s="8">
        <v>0</v>
      </c>
      <c r="E22" s="8">
        <v>131995.01999999999</v>
      </c>
      <c r="F22" s="19">
        <f>E22/B22*100</f>
        <v>48.436463347185708</v>
      </c>
      <c r="G22" s="20">
        <f>E22/C22*100</f>
        <v>99.822294486878917</v>
      </c>
    </row>
    <row r="23" spans="1:7" ht="39.6" x14ac:dyDescent="0.25">
      <c r="A23" s="12" t="s">
        <v>171</v>
      </c>
      <c r="B23" s="17">
        <f>B11+B19+B22</f>
        <v>132229.95000000048</v>
      </c>
      <c r="C23" s="17">
        <v>0</v>
      </c>
      <c r="D23" s="17">
        <v>0</v>
      </c>
      <c r="E23" s="17">
        <f>E11+E19+E22</f>
        <v>162061.83000000051</v>
      </c>
      <c r="F23" s="19">
        <f>E23/B23*100</f>
        <v>122.5606074871842</v>
      </c>
      <c r="G23" s="20">
        <v>0</v>
      </c>
    </row>
    <row r="24" spans="1:7" ht="14.25" customHeight="1" x14ac:dyDescent="0.25"/>
    <row r="25" spans="1:7" s="1" customFormat="1" ht="18" customHeight="1" x14ac:dyDescent="0.25">
      <c r="A25" s="209" t="s">
        <v>172</v>
      </c>
      <c r="B25" s="209"/>
      <c r="C25" s="210"/>
      <c r="D25" s="210"/>
      <c r="E25" s="210"/>
    </row>
    <row r="26" spans="1:7" ht="26.4" x14ac:dyDescent="0.25">
      <c r="A26" s="12" t="s">
        <v>173</v>
      </c>
      <c r="B26" s="13">
        <v>272511.68</v>
      </c>
      <c r="C26" s="13">
        <v>132230</v>
      </c>
      <c r="D26" s="13"/>
      <c r="E26" s="13">
        <v>131995.01999999999</v>
      </c>
      <c r="F26" s="19">
        <f>E26/B26*100</f>
        <v>48.436463347185708</v>
      </c>
      <c r="G26" s="20">
        <f>E26/C26*100</f>
        <v>99.822294486878917</v>
      </c>
    </row>
    <row r="27" spans="1:7" x14ac:dyDescent="0.25">
      <c r="A27" s="14"/>
      <c r="B27" s="15"/>
      <c r="C27" s="15"/>
      <c r="D27" s="15"/>
      <c r="E27" s="15"/>
    </row>
    <row r="28" spans="1:7" s="1" customFormat="1" ht="17.100000000000001" customHeight="1" x14ac:dyDescent="0.25">
      <c r="A28" s="207" t="s">
        <v>161</v>
      </c>
      <c r="B28" s="207"/>
      <c r="C28" s="208"/>
      <c r="D28" s="208"/>
      <c r="E28" s="208"/>
    </row>
    <row r="29" spans="1:7" s="133" customFormat="1" ht="39.6" x14ac:dyDescent="0.25">
      <c r="A29" s="130" t="s">
        <v>150</v>
      </c>
      <c r="B29" s="130" t="s">
        <v>279</v>
      </c>
      <c r="C29" s="130" t="s">
        <v>299</v>
      </c>
      <c r="D29" s="130" t="s">
        <v>300</v>
      </c>
      <c r="E29" s="130" t="s">
        <v>309</v>
      </c>
      <c r="F29" s="131" t="s">
        <v>50</v>
      </c>
      <c r="G29" s="132" t="s">
        <v>50</v>
      </c>
    </row>
    <row r="30" spans="1:7" s="3" customFormat="1" ht="12" x14ac:dyDescent="0.25">
      <c r="A30" s="18">
        <v>1</v>
      </c>
      <c r="B30" s="21">
        <v>2</v>
      </c>
      <c r="C30" s="22">
        <v>3</v>
      </c>
      <c r="D30" s="22">
        <v>4</v>
      </c>
      <c r="E30" s="22">
        <v>5</v>
      </c>
      <c r="F30" s="23" t="s">
        <v>51</v>
      </c>
      <c r="G30" s="24" t="s">
        <v>273</v>
      </c>
    </row>
    <row r="31" spans="1:7" x14ac:dyDescent="0.25">
      <c r="A31" s="7" t="s">
        <v>162</v>
      </c>
      <c r="B31" s="8">
        <v>4506756.5999999996</v>
      </c>
      <c r="C31" s="8">
        <f>SUM(C7)</f>
        <v>14682528</v>
      </c>
      <c r="D31" s="8">
        <f>SUM(D7)</f>
        <v>0</v>
      </c>
      <c r="E31" s="8">
        <f>SUM(E7)</f>
        <v>9550192.2300000004</v>
      </c>
      <c r="F31" s="19">
        <f t="shared" ref="F31:F37" si="2">E31/B31*100</f>
        <v>211.90832072004957</v>
      </c>
      <c r="G31" s="20">
        <f>E31/C31*100</f>
        <v>65.044604239814845</v>
      </c>
    </row>
    <row r="32" spans="1:7" x14ac:dyDescent="0.25">
      <c r="A32" s="7" t="s">
        <v>163</v>
      </c>
      <c r="B32" s="8">
        <f>SUM(B22)</f>
        <v>272511.68</v>
      </c>
      <c r="C32" s="8">
        <f>SUM(C22)</f>
        <v>132230</v>
      </c>
      <c r="D32" s="8">
        <f>SUM(D22)</f>
        <v>0</v>
      </c>
      <c r="E32" s="8">
        <f>SUM(E22)</f>
        <v>131995.01999999999</v>
      </c>
      <c r="F32" s="19">
        <f t="shared" si="2"/>
        <v>48.436463347185708</v>
      </c>
      <c r="G32" s="20">
        <f>E32/C32*100</f>
        <v>99.822294486878917</v>
      </c>
    </row>
    <row r="33" spans="1:7" ht="26.4" x14ac:dyDescent="0.25">
      <c r="A33" s="7" t="s">
        <v>164</v>
      </c>
      <c r="B33" s="8">
        <f>SUM(B17)</f>
        <v>0</v>
      </c>
      <c r="C33" s="8">
        <f>SUM(C17)</f>
        <v>0</v>
      </c>
      <c r="D33" s="8">
        <f>SUM(D17)</f>
        <v>0</v>
      </c>
      <c r="E33" s="8">
        <f>SUM(E17)</f>
        <v>0</v>
      </c>
      <c r="F33" s="19">
        <v>0</v>
      </c>
      <c r="G33" s="20">
        <v>0</v>
      </c>
    </row>
    <row r="34" spans="1:7" x14ac:dyDescent="0.25">
      <c r="A34" s="7" t="s">
        <v>165</v>
      </c>
      <c r="B34" s="8">
        <f>SUM(B31:B33)</f>
        <v>4779268.2799999993</v>
      </c>
      <c r="C34" s="8">
        <f>SUM(C31:C33)</f>
        <v>14814758</v>
      </c>
      <c r="D34" s="8">
        <f>SUM(D31:D33)</f>
        <v>0</v>
      </c>
      <c r="E34" s="8">
        <f>SUM(E31:E33)</f>
        <v>9682187.25</v>
      </c>
      <c r="F34" s="19">
        <f t="shared" si="2"/>
        <v>202.58723057078524</v>
      </c>
      <c r="G34" s="20">
        <f>E34/C34*100</f>
        <v>65.355014573980895</v>
      </c>
    </row>
    <row r="35" spans="1:7" x14ac:dyDescent="0.25">
      <c r="A35" s="7" t="s">
        <v>166</v>
      </c>
      <c r="B35" s="8">
        <f>SUM(B10)</f>
        <v>4647038.33</v>
      </c>
      <c r="C35" s="8">
        <f>SUM(C10)</f>
        <v>14814758</v>
      </c>
      <c r="D35" s="8">
        <f>SUM(D10)</f>
        <v>0</v>
      </c>
      <c r="E35" s="8">
        <f>SUM(E10)</f>
        <v>9520125.4199999999</v>
      </c>
      <c r="F35" s="19">
        <f t="shared" si="2"/>
        <v>204.86436185689908</v>
      </c>
      <c r="G35" s="20">
        <f>E35/C35*100</f>
        <v>64.261093026291761</v>
      </c>
    </row>
    <row r="36" spans="1:7" ht="26.4" x14ac:dyDescent="0.25">
      <c r="A36" s="7" t="s">
        <v>167</v>
      </c>
      <c r="B36" s="8">
        <f>SUM(B18)</f>
        <v>0</v>
      </c>
      <c r="C36" s="8">
        <f>SUM(C18)</f>
        <v>0</v>
      </c>
      <c r="D36" s="8">
        <f>SUM(D18)</f>
        <v>0</v>
      </c>
      <c r="E36" s="8">
        <f>SUM(E18)</f>
        <v>0</v>
      </c>
      <c r="F36" s="19">
        <v>0</v>
      </c>
      <c r="G36" s="20">
        <v>0</v>
      </c>
    </row>
    <row r="37" spans="1:7" x14ac:dyDescent="0.25">
      <c r="A37" s="7" t="s">
        <v>168</v>
      </c>
      <c r="B37" s="8">
        <f>SUM(B35:B36)</f>
        <v>4647038.33</v>
      </c>
      <c r="C37" s="8">
        <f>SUM(C35:C36)</f>
        <v>14814758</v>
      </c>
      <c r="D37" s="8">
        <f>SUM(D35:D36)</f>
        <v>0</v>
      </c>
      <c r="E37" s="8">
        <f>SUM(E35:E36)</f>
        <v>9520125.4199999999</v>
      </c>
      <c r="F37" s="19">
        <f t="shared" si="2"/>
        <v>204.86436185689908</v>
      </c>
      <c r="G37" s="20">
        <f>E37/C37*100</f>
        <v>64.261093026291761</v>
      </c>
    </row>
    <row r="38" spans="1:7" ht="409.6" hidden="1" customHeight="1" x14ac:dyDescent="0.25"/>
    <row r="40" spans="1:7" x14ac:dyDescent="0.25">
      <c r="A40" s="4" t="s">
        <v>412</v>
      </c>
      <c r="E40" s="4" t="s">
        <v>270</v>
      </c>
    </row>
    <row r="41" spans="1:7" x14ac:dyDescent="0.25">
      <c r="A41" s="4" t="s">
        <v>408</v>
      </c>
      <c r="E41" s="4" t="s">
        <v>271</v>
      </c>
    </row>
    <row r="42" spans="1:7" x14ac:dyDescent="0.25">
      <c r="A42" s="4" t="s">
        <v>407</v>
      </c>
    </row>
  </sheetData>
  <mergeCells count="6">
    <mergeCell ref="A2:E2"/>
    <mergeCell ref="A14:E14"/>
    <mergeCell ref="A21:D21"/>
    <mergeCell ref="A25:E25"/>
    <mergeCell ref="A28:E28"/>
    <mergeCell ref="A1:G1"/>
  </mergeCells>
  <pageMargins left="0.59055118110236227" right="0.59055118110236227" top="0.59055118110236227" bottom="0.59055118110236227" header="0.59055118110236227" footer="0.59055118110236227"/>
  <pageSetup paperSize="9" scale="69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topLeftCell="A37" zoomScale="60" zoomScaleNormal="89" workbookViewId="0">
      <selection activeCell="B54" sqref="B54"/>
    </sheetView>
  </sheetViews>
  <sheetFormatPr defaultColWidth="9.109375" defaultRowHeight="30" customHeight="1" x14ac:dyDescent="0.25"/>
  <cols>
    <col min="1" max="1" width="9.33203125" style="78" customWidth="1"/>
    <col min="2" max="2" width="42.33203125" style="25" customWidth="1"/>
    <col min="3" max="6" width="15.44140625" style="55" customWidth="1"/>
    <col min="7" max="8" width="14.33203125" style="28" customWidth="1"/>
    <col min="9" max="11" width="16.5546875" style="25" customWidth="1"/>
    <col min="12" max="15" width="15.109375" style="25" customWidth="1"/>
    <col min="16" max="16" width="16.6640625" style="25" hidden="1" customWidth="1"/>
    <col min="17" max="17" width="16.44140625" style="25" hidden="1" customWidth="1"/>
    <col min="18" max="18" width="12.5546875" style="25" hidden="1" customWidth="1"/>
    <col min="19" max="19" width="15.109375" style="25" customWidth="1"/>
    <col min="20" max="16384" width="9.109375" style="25"/>
  </cols>
  <sheetData>
    <row r="1" spans="1:10" ht="30" customHeight="1" x14ac:dyDescent="0.25">
      <c r="A1" s="212" t="s">
        <v>308</v>
      </c>
      <c r="B1" s="212"/>
      <c r="C1" s="212"/>
      <c r="D1" s="212"/>
      <c r="E1" s="212"/>
      <c r="F1" s="212"/>
      <c r="G1" s="212"/>
      <c r="H1" s="212"/>
      <c r="I1" s="96"/>
      <c r="J1" s="96"/>
    </row>
    <row r="2" spans="1:10" s="33" customFormat="1" ht="42" customHeight="1" x14ac:dyDescent="0.25">
      <c r="A2" s="75" t="s">
        <v>48</v>
      </c>
      <c r="B2" s="30" t="s">
        <v>49</v>
      </c>
      <c r="C2" s="31" t="s">
        <v>277</v>
      </c>
      <c r="D2" s="32" t="s">
        <v>302</v>
      </c>
      <c r="E2" s="32" t="s">
        <v>303</v>
      </c>
      <c r="F2" s="32" t="s">
        <v>307</v>
      </c>
      <c r="G2" s="5" t="s">
        <v>50</v>
      </c>
      <c r="H2" s="5" t="s">
        <v>50</v>
      </c>
    </row>
    <row r="3" spans="1:10" s="36" customFormat="1" ht="30" customHeight="1" x14ac:dyDescent="0.25">
      <c r="A3" s="215">
        <v>1</v>
      </c>
      <c r="B3" s="216"/>
      <c r="C3" s="124">
        <v>2</v>
      </c>
      <c r="D3" s="73">
        <v>3</v>
      </c>
      <c r="E3" s="73">
        <v>4</v>
      </c>
      <c r="F3" s="73">
        <v>5</v>
      </c>
      <c r="G3" s="6" t="s">
        <v>51</v>
      </c>
      <c r="H3" s="6" t="s">
        <v>273</v>
      </c>
    </row>
    <row r="4" spans="1:10" ht="30" customHeight="1" x14ac:dyDescent="0.25">
      <c r="A4" s="89">
        <v>6</v>
      </c>
      <c r="B4" s="90" t="s">
        <v>177</v>
      </c>
      <c r="C4" s="125">
        <f>SUM(C5,C16,C23,C26,C32,C36)</f>
        <v>4506517.784</v>
      </c>
      <c r="D4" s="125">
        <f>SUM(D5,D16,D23,D26,D32,D36)</f>
        <v>14682378</v>
      </c>
      <c r="E4" s="125">
        <f>SUM(E5,E16,E23,E26,E32,E36)</f>
        <v>0</v>
      </c>
      <c r="F4" s="125">
        <f>SUM(F5,F16,F23,F26,F32,F36)</f>
        <v>9550000.6699999981</v>
      </c>
      <c r="G4" s="87">
        <f>F4/C4*100</f>
        <v>211.91529974443785</v>
      </c>
      <c r="H4" s="87">
        <f>F4/D4*100</f>
        <v>65.043964063586955</v>
      </c>
    </row>
    <row r="5" spans="1:10" ht="30" customHeight="1" x14ac:dyDescent="0.25">
      <c r="A5" s="37">
        <v>63</v>
      </c>
      <c r="B5" s="38" t="s">
        <v>60</v>
      </c>
      <c r="C5" s="57">
        <f>C6+C8+C10+C13</f>
        <v>3000678.95</v>
      </c>
      <c r="D5" s="57">
        <v>9469881</v>
      </c>
      <c r="E5" s="57"/>
      <c r="F5" s="57">
        <f>F6+F8+F10+F13</f>
        <v>5715348.2899999991</v>
      </c>
      <c r="G5" s="10">
        <f t="shared" ref="G5:G42" si="0">F5/C5*100</f>
        <v>190.46850346985633</v>
      </c>
      <c r="H5" s="10">
        <f>F5/D5*100</f>
        <v>60.352905068184057</v>
      </c>
    </row>
    <row r="6" spans="1:10" ht="30" customHeight="1" x14ac:dyDescent="0.25">
      <c r="A6" s="37">
        <v>632</v>
      </c>
      <c r="B6" s="38" t="s">
        <v>267</v>
      </c>
      <c r="C6" s="57">
        <v>0</v>
      </c>
      <c r="D6" s="57">
        <v>0</v>
      </c>
      <c r="E6" s="57"/>
      <c r="F6" s="57">
        <v>0</v>
      </c>
      <c r="G6" s="10">
        <v>0</v>
      </c>
      <c r="H6" s="10">
        <v>0</v>
      </c>
    </row>
    <row r="7" spans="1:10" ht="30" customHeight="1" x14ac:dyDescent="0.25">
      <c r="A7" s="41">
        <v>6323</v>
      </c>
      <c r="B7" s="42" t="s">
        <v>268</v>
      </c>
      <c r="C7" s="58">
        <v>0</v>
      </c>
      <c r="D7" s="58">
        <v>0</v>
      </c>
      <c r="E7" s="58"/>
      <c r="F7" s="58">
        <v>0</v>
      </c>
      <c r="G7" s="16">
        <v>0</v>
      </c>
      <c r="H7" s="16">
        <v>0</v>
      </c>
    </row>
    <row r="8" spans="1:10" s="40" customFormat="1" ht="30" customHeight="1" x14ac:dyDescent="0.25">
      <c r="A8" s="37">
        <v>634</v>
      </c>
      <c r="B8" s="38" t="s">
        <v>61</v>
      </c>
      <c r="C8" s="57">
        <f>C9</f>
        <v>0</v>
      </c>
      <c r="D8" s="57">
        <v>0</v>
      </c>
      <c r="E8" s="57"/>
      <c r="F8" s="57">
        <f>F9</f>
        <v>0</v>
      </c>
      <c r="G8" s="10">
        <v>0</v>
      </c>
      <c r="H8" s="10">
        <v>0</v>
      </c>
    </row>
    <row r="9" spans="1:10" ht="30" customHeight="1" x14ac:dyDescent="0.25">
      <c r="A9" s="41">
        <v>6341</v>
      </c>
      <c r="B9" s="42" t="s">
        <v>138</v>
      </c>
      <c r="C9" s="58">
        <v>0</v>
      </c>
      <c r="D9" s="58">
        <v>0</v>
      </c>
      <c r="E9" s="58"/>
      <c r="F9" s="58">
        <v>0</v>
      </c>
      <c r="G9" s="10">
        <v>0</v>
      </c>
      <c r="H9" s="16">
        <v>0</v>
      </c>
    </row>
    <row r="10" spans="1:10" s="40" customFormat="1" ht="30" customHeight="1" x14ac:dyDescent="0.25">
      <c r="A10" s="37">
        <v>636</v>
      </c>
      <c r="B10" s="38" t="s">
        <v>62</v>
      </c>
      <c r="C10" s="57">
        <f>SUM(C11:C12)</f>
        <v>1614601.9000000001</v>
      </c>
      <c r="D10" s="57">
        <v>0</v>
      </c>
      <c r="E10" s="57"/>
      <c r="F10" s="57">
        <f>SUM(F11:F12)</f>
        <v>4643896.1899999995</v>
      </c>
      <c r="G10" s="10">
        <f t="shared" si="0"/>
        <v>287.61865014527723</v>
      </c>
      <c r="H10" s="10">
        <v>0</v>
      </c>
    </row>
    <row r="11" spans="1:10" ht="30" customHeight="1" x14ac:dyDescent="0.25">
      <c r="A11" s="41">
        <v>6361</v>
      </c>
      <c r="B11" s="42" t="s">
        <v>119</v>
      </c>
      <c r="C11" s="58">
        <v>1524075.85</v>
      </c>
      <c r="D11" s="58">
        <v>0</v>
      </c>
      <c r="E11" s="58"/>
      <c r="F11" s="58">
        <v>1692161.85</v>
      </c>
      <c r="G11" s="10">
        <f t="shared" si="0"/>
        <v>111.02871618889571</v>
      </c>
      <c r="H11" s="10">
        <v>0</v>
      </c>
    </row>
    <row r="12" spans="1:10" ht="30" customHeight="1" x14ac:dyDescent="0.25">
      <c r="A12" s="41">
        <v>6362</v>
      </c>
      <c r="B12" s="42" t="s">
        <v>120</v>
      </c>
      <c r="C12" s="58">
        <v>90526.05</v>
      </c>
      <c r="D12" s="58">
        <v>0</v>
      </c>
      <c r="E12" s="58"/>
      <c r="F12" s="58">
        <v>2951734.34</v>
      </c>
      <c r="G12" s="10">
        <v>0</v>
      </c>
      <c r="H12" s="10">
        <v>0</v>
      </c>
    </row>
    <row r="13" spans="1:10" s="40" customFormat="1" ht="30" customHeight="1" x14ac:dyDescent="0.25">
      <c r="A13" s="37">
        <v>638</v>
      </c>
      <c r="B13" s="38" t="s">
        <v>121</v>
      </c>
      <c r="C13" s="57">
        <f>SUM(C14:C15)</f>
        <v>1386077.05</v>
      </c>
      <c r="D13" s="57">
        <v>0</v>
      </c>
      <c r="E13" s="57"/>
      <c r="F13" s="57">
        <f>SUM(F14:F15)</f>
        <v>1071452.1000000001</v>
      </c>
      <c r="G13" s="10">
        <f t="shared" si="0"/>
        <v>77.301049028984352</v>
      </c>
      <c r="H13" s="10">
        <v>0</v>
      </c>
    </row>
    <row r="14" spans="1:10" ht="30" customHeight="1" x14ac:dyDescent="0.25">
      <c r="A14" s="41">
        <v>6381</v>
      </c>
      <c r="B14" s="42" t="s">
        <v>122</v>
      </c>
      <c r="C14" s="58">
        <v>822513.16</v>
      </c>
      <c r="D14" s="58">
        <v>0</v>
      </c>
      <c r="E14" s="58"/>
      <c r="F14" s="58">
        <v>1071452.1000000001</v>
      </c>
      <c r="G14" s="10">
        <f t="shared" si="0"/>
        <v>130.26564827242399</v>
      </c>
      <c r="H14" s="10">
        <v>0</v>
      </c>
    </row>
    <row r="15" spans="1:10" ht="30" customHeight="1" x14ac:dyDescent="0.25">
      <c r="A15" s="41">
        <v>6382</v>
      </c>
      <c r="B15" s="42" t="s">
        <v>245</v>
      </c>
      <c r="C15" s="58">
        <v>563563.89</v>
      </c>
      <c r="D15" s="58">
        <v>0</v>
      </c>
      <c r="E15" s="58"/>
      <c r="F15" s="58">
        <v>0</v>
      </c>
      <c r="G15" s="10">
        <v>0</v>
      </c>
      <c r="H15" s="10">
        <v>0</v>
      </c>
    </row>
    <row r="16" spans="1:10" ht="30" customHeight="1" x14ac:dyDescent="0.25">
      <c r="A16" s="37">
        <v>64</v>
      </c>
      <c r="B16" s="38" t="s">
        <v>124</v>
      </c>
      <c r="C16" s="57">
        <f>SUM(C17,C21)</f>
        <v>49.169999999999995</v>
      </c>
      <c r="D16" s="57">
        <v>1</v>
      </c>
      <c r="E16" s="57"/>
      <c r="F16" s="57">
        <f>SUM(F17,F21)</f>
        <v>399.14</v>
      </c>
      <c r="G16" s="10">
        <f t="shared" si="0"/>
        <v>811.75513524506823</v>
      </c>
      <c r="H16" s="10">
        <f>F16/D16*100</f>
        <v>39914</v>
      </c>
    </row>
    <row r="17" spans="1:17" s="40" customFormat="1" ht="30" customHeight="1" x14ac:dyDescent="0.25">
      <c r="A17" s="37">
        <v>641</v>
      </c>
      <c r="B17" s="38" t="s">
        <v>125</v>
      </c>
      <c r="C17" s="57">
        <f>SUM(C18:C19)</f>
        <v>49.169999999999995</v>
      </c>
      <c r="D17" s="57">
        <v>0</v>
      </c>
      <c r="E17" s="57"/>
      <c r="F17" s="57">
        <f>SUM(F18:F20)</f>
        <v>70.139999999999986</v>
      </c>
      <c r="G17" s="10">
        <f t="shared" si="0"/>
        <v>142.64795607077485</v>
      </c>
      <c r="H17" s="10">
        <v>0</v>
      </c>
    </row>
    <row r="18" spans="1:17" ht="30" customHeight="1" x14ac:dyDescent="0.25">
      <c r="A18" s="41">
        <v>6413</v>
      </c>
      <c r="B18" s="42" t="s">
        <v>139</v>
      </c>
      <c r="C18" s="58">
        <v>0.73</v>
      </c>
      <c r="D18" s="58">
        <v>0</v>
      </c>
      <c r="E18" s="58"/>
      <c r="F18" s="58">
        <v>0.66</v>
      </c>
      <c r="G18" s="10">
        <f t="shared" si="0"/>
        <v>90.410958904109592</v>
      </c>
      <c r="H18" s="16">
        <v>0</v>
      </c>
    </row>
    <row r="19" spans="1:17" ht="30" customHeight="1" x14ac:dyDescent="0.25">
      <c r="A19" s="41">
        <v>6414</v>
      </c>
      <c r="B19" s="42" t="s">
        <v>246</v>
      </c>
      <c r="C19" s="58">
        <v>48.44</v>
      </c>
      <c r="D19" s="58">
        <v>0</v>
      </c>
      <c r="E19" s="58"/>
      <c r="F19" s="58">
        <v>33.97</v>
      </c>
      <c r="G19" s="10">
        <v>0</v>
      </c>
      <c r="H19" s="16">
        <v>0</v>
      </c>
    </row>
    <row r="20" spans="1:17" ht="30" customHeight="1" x14ac:dyDescent="0.25">
      <c r="A20" s="41">
        <v>6415</v>
      </c>
      <c r="B20" s="42" t="s">
        <v>325</v>
      </c>
      <c r="C20" s="58">
        <v>0</v>
      </c>
      <c r="D20" s="58">
        <v>0</v>
      </c>
      <c r="E20" s="58"/>
      <c r="F20" s="58">
        <v>35.51</v>
      </c>
      <c r="G20" s="10">
        <v>0</v>
      </c>
      <c r="H20" s="16">
        <v>0</v>
      </c>
    </row>
    <row r="21" spans="1:17" s="40" customFormat="1" ht="30" customHeight="1" x14ac:dyDescent="0.25">
      <c r="A21" s="37">
        <v>642</v>
      </c>
      <c r="B21" s="38" t="s">
        <v>126</v>
      </c>
      <c r="C21" s="57">
        <f>C22</f>
        <v>0</v>
      </c>
      <c r="D21" s="57">
        <f>D22</f>
        <v>0</v>
      </c>
      <c r="E21" s="57"/>
      <c r="F21" s="57">
        <f>F22</f>
        <v>329</v>
      </c>
      <c r="G21" s="10">
        <v>0</v>
      </c>
      <c r="H21" s="10">
        <v>0</v>
      </c>
    </row>
    <row r="22" spans="1:17" ht="30" customHeight="1" x14ac:dyDescent="0.25">
      <c r="A22" s="41">
        <v>6422</v>
      </c>
      <c r="B22" s="42" t="s">
        <v>140</v>
      </c>
      <c r="C22" s="58">
        <v>0</v>
      </c>
      <c r="D22" s="58">
        <v>0</v>
      </c>
      <c r="E22" s="58"/>
      <c r="F22" s="58">
        <v>329</v>
      </c>
      <c r="G22" s="10">
        <v>0</v>
      </c>
      <c r="H22" s="16">
        <v>0</v>
      </c>
    </row>
    <row r="23" spans="1:17" s="40" customFormat="1" ht="30" customHeight="1" x14ac:dyDescent="0.25">
      <c r="A23" s="37">
        <v>65</v>
      </c>
      <c r="B23" s="38" t="s">
        <v>127</v>
      </c>
      <c r="C23" s="57">
        <f t="shared" ref="C23:F24" si="1">C24</f>
        <v>1207.78</v>
      </c>
      <c r="D23" s="57">
        <v>1523</v>
      </c>
      <c r="E23" s="57"/>
      <c r="F23" s="57">
        <f t="shared" si="1"/>
        <v>1522.5</v>
      </c>
      <c r="G23" s="10">
        <f t="shared" si="0"/>
        <v>126.05772574475485</v>
      </c>
      <c r="H23" s="10">
        <f>F23/D23*100</f>
        <v>99.967170059093888</v>
      </c>
    </row>
    <row r="24" spans="1:17" s="46" customFormat="1" ht="30" customHeight="1" x14ac:dyDescent="0.25">
      <c r="A24" s="37">
        <v>652</v>
      </c>
      <c r="B24" s="38" t="s">
        <v>58</v>
      </c>
      <c r="C24" s="57">
        <f t="shared" si="1"/>
        <v>1207.78</v>
      </c>
      <c r="D24" s="57">
        <v>0</v>
      </c>
      <c r="E24" s="57"/>
      <c r="F24" s="57">
        <f t="shared" si="1"/>
        <v>1522.5</v>
      </c>
      <c r="G24" s="10">
        <f t="shared" si="0"/>
        <v>126.05772574475485</v>
      </c>
      <c r="H24" s="10">
        <v>0</v>
      </c>
      <c r="I24" s="44"/>
      <c r="J24" s="44"/>
      <c r="K24" s="44"/>
      <c r="L24" s="44"/>
      <c r="M24" s="44"/>
      <c r="N24" s="45"/>
      <c r="O24" s="45"/>
      <c r="P24" s="45"/>
      <c r="Q24" s="45"/>
    </row>
    <row r="25" spans="1:17" s="40" customFormat="1" ht="30" customHeight="1" x14ac:dyDescent="0.25">
      <c r="A25" s="41">
        <v>6526</v>
      </c>
      <c r="B25" s="42" t="s">
        <v>59</v>
      </c>
      <c r="C25" s="58">
        <v>1207.78</v>
      </c>
      <c r="D25" s="58">
        <v>0</v>
      </c>
      <c r="E25" s="58"/>
      <c r="F25" s="58">
        <v>1522.5</v>
      </c>
      <c r="G25" s="10">
        <f t="shared" si="0"/>
        <v>126.05772574475485</v>
      </c>
      <c r="H25" s="10">
        <v>0</v>
      </c>
      <c r="I25" s="47"/>
      <c r="J25" s="47"/>
      <c r="K25" s="47"/>
      <c r="L25" s="47"/>
      <c r="M25" s="47"/>
      <c r="N25" s="47"/>
      <c r="O25" s="47"/>
      <c r="P25" s="48"/>
      <c r="Q25" s="48"/>
    </row>
    <row r="26" spans="1:17" ht="30" customHeight="1" x14ac:dyDescent="0.25">
      <c r="A26" s="37">
        <v>66</v>
      </c>
      <c r="B26" s="38" t="s">
        <v>56</v>
      </c>
      <c r="C26" s="57">
        <f>SUM(C27,C29)</f>
        <v>1317854.3640000001</v>
      </c>
      <c r="D26" s="57">
        <v>1483409</v>
      </c>
      <c r="E26" s="57"/>
      <c r="F26" s="57">
        <f>SUM(F27,F29)</f>
        <v>1596691.9</v>
      </c>
      <c r="G26" s="10">
        <f t="shared" si="0"/>
        <v>121.15844843080095</v>
      </c>
      <c r="H26" s="10">
        <f>F26/D26*100</f>
        <v>107.63665988274305</v>
      </c>
    </row>
    <row r="27" spans="1:17" s="40" customFormat="1" ht="30" customHeight="1" x14ac:dyDescent="0.25">
      <c r="A27" s="37">
        <v>661</v>
      </c>
      <c r="B27" s="38" t="s">
        <v>129</v>
      </c>
      <c r="C27" s="57">
        <f>C28</f>
        <v>1315372.29</v>
      </c>
      <c r="D27" s="57">
        <v>0</v>
      </c>
      <c r="E27" s="57"/>
      <c r="F27" s="57">
        <f>F28</f>
        <v>1586722.64</v>
      </c>
      <c r="G27" s="10">
        <f t="shared" si="0"/>
        <v>120.62916727552471</v>
      </c>
      <c r="H27" s="10">
        <v>0</v>
      </c>
    </row>
    <row r="28" spans="1:17" ht="30" customHeight="1" x14ac:dyDescent="0.25">
      <c r="A28" s="41">
        <v>6615</v>
      </c>
      <c r="B28" s="42" t="s">
        <v>128</v>
      </c>
      <c r="C28" s="58">
        <v>1315372.29</v>
      </c>
      <c r="D28" s="58">
        <v>0</v>
      </c>
      <c r="E28" s="58"/>
      <c r="F28" s="58">
        <v>1586722.64</v>
      </c>
      <c r="G28" s="10">
        <f t="shared" si="0"/>
        <v>120.62916727552471</v>
      </c>
      <c r="H28" s="10">
        <v>0</v>
      </c>
    </row>
    <row r="29" spans="1:17" s="40" customFormat="1" ht="30" customHeight="1" x14ac:dyDescent="0.25">
      <c r="A29" s="37">
        <v>663</v>
      </c>
      <c r="B29" s="38" t="s">
        <v>57</v>
      </c>
      <c r="C29" s="57">
        <f>SUM(C30:C31)</f>
        <v>2482.0740000000001</v>
      </c>
      <c r="D29" s="57">
        <v>0</v>
      </c>
      <c r="E29" s="57"/>
      <c r="F29" s="57">
        <f>SUM(F30:F31)</f>
        <v>9969.26</v>
      </c>
      <c r="G29" s="10">
        <f>F29/C29*100</f>
        <v>401.65039398503029</v>
      </c>
      <c r="H29" s="10">
        <v>0</v>
      </c>
    </row>
    <row r="30" spans="1:17" ht="30" customHeight="1" x14ac:dyDescent="0.25">
      <c r="A30" s="41">
        <v>6631</v>
      </c>
      <c r="B30" s="42" t="s">
        <v>130</v>
      </c>
      <c r="C30" s="58">
        <v>663.61400000000003</v>
      </c>
      <c r="D30" s="58">
        <v>0</v>
      </c>
      <c r="E30" s="58"/>
      <c r="F30" s="58">
        <v>8360</v>
      </c>
      <c r="G30" s="10">
        <v>0</v>
      </c>
      <c r="H30" s="10">
        <v>0</v>
      </c>
    </row>
    <row r="31" spans="1:17" ht="30" customHeight="1" x14ac:dyDescent="0.25">
      <c r="A31" s="41">
        <v>6632</v>
      </c>
      <c r="B31" s="42" t="s">
        <v>298</v>
      </c>
      <c r="C31" s="58">
        <v>1818.46</v>
      </c>
      <c r="D31" s="58">
        <v>0</v>
      </c>
      <c r="E31" s="58"/>
      <c r="F31" s="58">
        <v>1609.26</v>
      </c>
      <c r="G31" s="10">
        <v>0</v>
      </c>
      <c r="H31" s="10">
        <v>0</v>
      </c>
    </row>
    <row r="32" spans="1:17" ht="30" customHeight="1" x14ac:dyDescent="0.25">
      <c r="A32" s="37">
        <v>67</v>
      </c>
      <c r="B32" s="38" t="s">
        <v>53</v>
      </c>
      <c r="C32" s="57">
        <f>C33</f>
        <v>182654.92</v>
      </c>
      <c r="D32" s="57">
        <v>3721564</v>
      </c>
      <c r="E32" s="57"/>
      <c r="F32" s="57">
        <f>F33</f>
        <v>2230311.64</v>
      </c>
      <c r="G32" s="10">
        <f t="shared" si="0"/>
        <v>1221.0520472155911</v>
      </c>
      <c r="H32" s="10">
        <f>F32/D32*100</f>
        <v>59.929417846905231</v>
      </c>
    </row>
    <row r="33" spans="1:9" ht="30" customHeight="1" x14ac:dyDescent="0.25">
      <c r="A33" s="37">
        <v>671</v>
      </c>
      <c r="B33" s="38" t="s">
        <v>123</v>
      </c>
      <c r="C33" s="57">
        <f>SUM(C34:C35)</f>
        <v>182654.92</v>
      </c>
      <c r="D33" s="57">
        <v>0</v>
      </c>
      <c r="E33" s="57"/>
      <c r="F33" s="57">
        <f>SUM(F34:F35)</f>
        <v>2230311.64</v>
      </c>
      <c r="G33" s="10">
        <f t="shared" si="0"/>
        <v>1221.0520472155911</v>
      </c>
      <c r="H33" s="10">
        <v>0</v>
      </c>
    </row>
    <row r="34" spans="1:9" ht="30" customHeight="1" x14ac:dyDescent="0.25">
      <c r="A34" s="41">
        <v>6711</v>
      </c>
      <c r="B34" s="42" t="s">
        <v>54</v>
      </c>
      <c r="C34" s="58">
        <v>182654.92</v>
      </c>
      <c r="D34" s="58">
        <v>0</v>
      </c>
      <c r="E34" s="58"/>
      <c r="F34" s="58">
        <v>2230311.64</v>
      </c>
      <c r="G34" s="10">
        <f t="shared" si="0"/>
        <v>1221.0520472155911</v>
      </c>
      <c r="H34" s="10">
        <v>0</v>
      </c>
    </row>
    <row r="35" spans="1:9" ht="37.5" customHeight="1" x14ac:dyDescent="0.25">
      <c r="A35" s="41">
        <v>6712</v>
      </c>
      <c r="B35" s="83" t="s">
        <v>55</v>
      </c>
      <c r="C35" s="58">
        <v>0</v>
      </c>
      <c r="D35" s="58">
        <v>0</v>
      </c>
      <c r="E35" s="58"/>
      <c r="F35" s="58">
        <v>0</v>
      </c>
      <c r="G35" s="10">
        <v>0</v>
      </c>
      <c r="H35" s="10">
        <v>0</v>
      </c>
      <c r="I35" s="49"/>
    </row>
    <row r="36" spans="1:9" s="40" customFormat="1" ht="37.5" customHeight="1" x14ac:dyDescent="0.25">
      <c r="A36" s="146">
        <v>68</v>
      </c>
      <c r="B36" s="147" t="s">
        <v>247</v>
      </c>
      <c r="C36" s="127">
        <f t="shared" ref="C36:F37" si="2">SUM(C37)</f>
        <v>4072.6</v>
      </c>
      <c r="D36" s="127">
        <v>6000</v>
      </c>
      <c r="E36" s="127"/>
      <c r="F36" s="127">
        <f t="shared" si="2"/>
        <v>5727.2</v>
      </c>
      <c r="G36" s="10">
        <f t="shared" si="0"/>
        <v>140.62760889849238</v>
      </c>
      <c r="H36" s="10">
        <f>F36/D36*100</f>
        <v>95.453333333333333</v>
      </c>
      <c r="I36" s="49"/>
    </row>
    <row r="37" spans="1:9" s="40" customFormat="1" ht="37.5" customHeight="1" x14ac:dyDescent="0.25">
      <c r="A37" s="146">
        <v>683</v>
      </c>
      <c r="B37" s="147" t="s">
        <v>248</v>
      </c>
      <c r="C37" s="127">
        <f t="shared" si="2"/>
        <v>4072.6</v>
      </c>
      <c r="D37" s="127">
        <v>0</v>
      </c>
      <c r="E37" s="127"/>
      <c r="F37" s="127">
        <f t="shared" si="2"/>
        <v>5727.2</v>
      </c>
      <c r="G37" s="10">
        <f t="shared" si="0"/>
        <v>140.62760889849238</v>
      </c>
      <c r="H37" s="10">
        <v>0</v>
      </c>
      <c r="I37" s="49"/>
    </row>
    <row r="38" spans="1:9" ht="37.5" customHeight="1" x14ac:dyDescent="0.25">
      <c r="A38" s="145">
        <v>6831</v>
      </c>
      <c r="B38" s="83" t="s">
        <v>248</v>
      </c>
      <c r="C38" s="128">
        <v>4072.6</v>
      </c>
      <c r="D38" s="128">
        <v>0</v>
      </c>
      <c r="E38" s="128"/>
      <c r="F38" s="128">
        <v>5727.2</v>
      </c>
      <c r="G38" s="10">
        <f t="shared" si="0"/>
        <v>140.62760889849238</v>
      </c>
      <c r="H38" s="10">
        <v>0</v>
      </c>
      <c r="I38" s="49"/>
    </row>
    <row r="39" spans="1:9" s="40" customFormat="1" ht="30" customHeight="1" x14ac:dyDescent="0.25">
      <c r="A39" s="88">
        <v>7</v>
      </c>
      <c r="B39" s="84" t="s">
        <v>174</v>
      </c>
      <c r="C39" s="126">
        <f>C40</f>
        <v>238.82</v>
      </c>
      <c r="D39" s="126">
        <f>D40</f>
        <v>150</v>
      </c>
      <c r="E39" s="126">
        <f>E40</f>
        <v>0</v>
      </c>
      <c r="F39" s="126">
        <f>F40</f>
        <v>191.56</v>
      </c>
      <c r="G39" s="87">
        <f t="shared" si="0"/>
        <v>80.211037601540909</v>
      </c>
      <c r="H39" s="87">
        <f>F39/D39*100</f>
        <v>127.70666666666666</v>
      </c>
      <c r="I39" s="49"/>
    </row>
    <row r="40" spans="1:9" s="40" customFormat="1" ht="30" customHeight="1" x14ac:dyDescent="0.25">
      <c r="A40" s="82">
        <v>72</v>
      </c>
      <c r="B40" s="80" t="s">
        <v>175</v>
      </c>
      <c r="C40" s="127">
        <f>SUM(C41:C41)</f>
        <v>238.82</v>
      </c>
      <c r="D40" s="127">
        <v>150</v>
      </c>
      <c r="E40" s="127"/>
      <c r="F40" s="127">
        <f>SUM(F41:F41)</f>
        <v>191.56</v>
      </c>
      <c r="G40" s="10">
        <f t="shared" si="0"/>
        <v>80.211037601540909</v>
      </c>
      <c r="H40" s="10">
        <f>F40/D40*100</f>
        <v>127.70666666666666</v>
      </c>
      <c r="I40" s="49"/>
    </row>
    <row r="41" spans="1:9" ht="30" customHeight="1" x14ac:dyDescent="0.25">
      <c r="A41" s="81">
        <v>721</v>
      </c>
      <c r="B41" s="79" t="s">
        <v>176</v>
      </c>
      <c r="C41" s="58">
        <v>238.82</v>
      </c>
      <c r="D41" s="58">
        <v>0</v>
      </c>
      <c r="E41" s="58"/>
      <c r="F41" s="58">
        <v>191.56</v>
      </c>
      <c r="G41" s="10">
        <f t="shared" si="0"/>
        <v>80.211037601540909</v>
      </c>
      <c r="H41" s="10">
        <v>0</v>
      </c>
      <c r="I41" s="49"/>
    </row>
    <row r="42" spans="1:9" ht="30" customHeight="1" x14ac:dyDescent="0.25">
      <c r="A42" s="91" t="s">
        <v>63</v>
      </c>
      <c r="B42" s="92"/>
      <c r="C42" s="129">
        <f>C4+C39</f>
        <v>4506756.6040000003</v>
      </c>
      <c r="D42" s="129">
        <f>D39+D4</f>
        <v>14682528</v>
      </c>
      <c r="E42" s="129">
        <f>E39+E4</f>
        <v>0</v>
      </c>
      <c r="F42" s="129">
        <f>F39+F4</f>
        <v>9550192.2299999986</v>
      </c>
      <c r="G42" s="87">
        <f t="shared" si="0"/>
        <v>211.90832053196894</v>
      </c>
      <c r="H42" s="87">
        <f>F42/D42*100</f>
        <v>65.044604239814817</v>
      </c>
    </row>
    <row r="43" spans="1:9" ht="30" customHeight="1" x14ac:dyDescent="0.25">
      <c r="A43" s="76"/>
      <c r="B43" s="51"/>
      <c r="C43" s="64"/>
      <c r="D43" s="64"/>
      <c r="E43" s="64"/>
      <c r="F43" s="64"/>
      <c r="G43" s="52"/>
      <c r="H43" s="52"/>
    </row>
    <row r="44" spans="1:9" s="56" customFormat="1" ht="20.25" customHeight="1" x14ac:dyDescent="0.25">
      <c r="A44" s="214" t="s">
        <v>131</v>
      </c>
      <c r="B44" s="214"/>
      <c r="C44" s="214"/>
      <c r="D44" s="214"/>
      <c r="E44" s="214"/>
      <c r="F44" s="214"/>
      <c r="G44" s="214"/>
      <c r="H44" s="214"/>
    </row>
    <row r="45" spans="1:9" s="134" customFormat="1" ht="44.25" customHeight="1" x14ac:dyDescent="0.25">
      <c r="A45" s="29" t="s">
        <v>178</v>
      </c>
      <c r="B45" s="30" t="s">
        <v>179</v>
      </c>
      <c r="C45" s="31" t="s">
        <v>277</v>
      </c>
      <c r="D45" s="32" t="s">
        <v>278</v>
      </c>
      <c r="E45" s="32" t="s">
        <v>306</v>
      </c>
      <c r="F45" s="32" t="s">
        <v>307</v>
      </c>
      <c r="G45" s="6" t="s">
        <v>50</v>
      </c>
      <c r="H45" s="6" t="s">
        <v>50</v>
      </c>
    </row>
    <row r="46" spans="1:9" s="56" customFormat="1" ht="13.2" x14ac:dyDescent="0.25">
      <c r="A46" s="213">
        <v>1</v>
      </c>
      <c r="B46" s="213"/>
      <c r="C46" s="124">
        <v>2</v>
      </c>
      <c r="D46" s="73">
        <v>3</v>
      </c>
      <c r="E46" s="73">
        <v>4</v>
      </c>
      <c r="F46" s="73">
        <v>5</v>
      </c>
      <c r="G46" s="6" t="s">
        <v>51</v>
      </c>
      <c r="H46" s="6" t="s">
        <v>273</v>
      </c>
    </row>
    <row r="47" spans="1:9" s="56" customFormat="1" ht="20.25" customHeight="1" x14ac:dyDescent="0.25">
      <c r="A47" s="60">
        <v>1</v>
      </c>
      <c r="B47" s="60" t="s">
        <v>132</v>
      </c>
      <c r="C47" s="50">
        <v>182654.92</v>
      </c>
      <c r="D47" s="50">
        <v>178271</v>
      </c>
      <c r="E47" s="50"/>
      <c r="F47" s="50">
        <v>164618.84</v>
      </c>
      <c r="G47" s="10">
        <f t="shared" ref="G47:G52" si="3">F47/C47*100</f>
        <v>90.125598587763193</v>
      </c>
      <c r="H47" s="10">
        <f t="shared" ref="H47:H52" si="4">F47/D47*100</f>
        <v>92.341906423366666</v>
      </c>
    </row>
    <row r="48" spans="1:9" s="56" customFormat="1" ht="20.25" customHeight="1" x14ac:dyDescent="0.25">
      <c r="A48" s="60">
        <v>2</v>
      </c>
      <c r="B48" s="60" t="s">
        <v>136</v>
      </c>
      <c r="C48" s="50">
        <v>1319444.8899999999</v>
      </c>
      <c r="D48" s="50">
        <v>1481509</v>
      </c>
      <c r="E48" s="50"/>
      <c r="F48" s="50">
        <v>1592449.84</v>
      </c>
      <c r="G48" s="10">
        <f t="shared" si="3"/>
        <v>120.69089448669585</v>
      </c>
      <c r="H48" s="10">
        <f t="shared" si="4"/>
        <v>107.48836760357176</v>
      </c>
    </row>
    <row r="49" spans="1:8" s="56" customFormat="1" ht="20.25" customHeight="1" x14ac:dyDescent="0.25">
      <c r="A49" s="60">
        <v>3</v>
      </c>
      <c r="B49" s="60" t="s">
        <v>133</v>
      </c>
      <c r="C49" s="50">
        <v>2482.08</v>
      </c>
      <c r="D49" s="50">
        <v>5900</v>
      </c>
      <c r="E49" s="50"/>
      <c r="F49" s="50">
        <v>9969.26</v>
      </c>
      <c r="G49" s="10">
        <v>0</v>
      </c>
      <c r="H49" s="10">
        <f t="shared" si="4"/>
        <v>168.97050847457626</v>
      </c>
    </row>
    <row r="50" spans="1:8" s="56" customFormat="1" ht="20.25" customHeight="1" x14ac:dyDescent="0.25">
      <c r="A50" s="60">
        <v>4</v>
      </c>
      <c r="B50" s="60" t="s">
        <v>134</v>
      </c>
      <c r="C50" s="50">
        <v>1495.77</v>
      </c>
      <c r="D50" s="50">
        <v>1523</v>
      </c>
      <c r="E50" s="50"/>
      <c r="F50" s="50">
        <v>2113.1999999999998</v>
      </c>
      <c r="G50" s="10">
        <f>F50/C50*100</f>
        <v>141.27840510238872</v>
      </c>
      <c r="H50" s="10">
        <f t="shared" si="4"/>
        <v>138.75246224556795</v>
      </c>
    </row>
    <row r="51" spans="1:8" s="56" customFormat="1" ht="20.25" customHeight="1" x14ac:dyDescent="0.25">
      <c r="A51" s="60">
        <v>5</v>
      </c>
      <c r="B51" s="60" t="s">
        <v>135</v>
      </c>
      <c r="C51" s="50">
        <v>3000678.94</v>
      </c>
      <c r="D51" s="50">
        <v>13015325</v>
      </c>
      <c r="E51" s="50"/>
      <c r="F51" s="50">
        <v>7781041.0899999999</v>
      </c>
      <c r="G51" s="10">
        <f t="shared" si="3"/>
        <v>259.30935116970556</v>
      </c>
      <c r="H51" s="10">
        <f t="shared" si="4"/>
        <v>59.783686461920851</v>
      </c>
    </row>
    <row r="52" spans="1:8" s="59" customFormat="1" ht="20.25" customHeight="1" x14ac:dyDescent="0.25">
      <c r="A52" s="60"/>
      <c r="B52" s="62" t="s">
        <v>137</v>
      </c>
      <c r="C52" s="63">
        <f>SUM(C47:C51)</f>
        <v>4506756.5999999996</v>
      </c>
      <c r="D52" s="63">
        <f>SUM(D47:D51)</f>
        <v>14682528</v>
      </c>
      <c r="E52" s="63"/>
      <c r="F52" s="63">
        <f>SUM(F47:F51)</f>
        <v>9550192.2300000004</v>
      </c>
      <c r="G52" s="10">
        <f t="shared" si="3"/>
        <v>211.90832072004957</v>
      </c>
      <c r="H52" s="10">
        <f t="shared" si="4"/>
        <v>65.044604239814845</v>
      </c>
    </row>
    <row r="53" spans="1:8" s="59" customFormat="1" ht="13.2" x14ac:dyDescent="0.25">
      <c r="A53" s="61"/>
      <c r="B53" s="53"/>
      <c r="C53" s="68"/>
      <c r="D53" s="68"/>
      <c r="E53" s="68"/>
      <c r="F53" s="68"/>
      <c r="G53" s="54"/>
      <c r="H53" s="54"/>
    </row>
    <row r="54" spans="1:8" ht="30" customHeight="1" x14ac:dyDescent="0.25">
      <c r="A54" s="78" t="s">
        <v>310</v>
      </c>
      <c r="B54" s="25" t="s">
        <v>409</v>
      </c>
      <c r="E54" s="55" t="s">
        <v>270</v>
      </c>
    </row>
    <row r="55" spans="1:8" ht="30" customHeight="1" x14ac:dyDescent="0.25">
      <c r="A55" s="78" t="s">
        <v>311</v>
      </c>
      <c r="B55" s="25" t="s">
        <v>410</v>
      </c>
      <c r="D55" s="55" t="s">
        <v>271</v>
      </c>
    </row>
    <row r="56" spans="1:8" ht="30" customHeight="1" x14ac:dyDescent="0.25">
      <c r="A56" s="78" t="s">
        <v>272</v>
      </c>
      <c r="B56" s="25" t="s">
        <v>411</v>
      </c>
    </row>
  </sheetData>
  <mergeCells count="4">
    <mergeCell ref="A1:H1"/>
    <mergeCell ref="A46:B46"/>
    <mergeCell ref="A44:H44"/>
    <mergeCell ref="A3:B3"/>
  </mergeCells>
  <pageMargins left="0.7" right="0.7" top="0.75" bottom="0.75" header="0.3" footer="0.3"/>
  <pageSetup paperSize="9" scale="62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opLeftCell="A84" zoomScale="89" zoomScaleNormal="89" workbookViewId="0">
      <selection activeCell="B104" sqref="B104"/>
    </sheetView>
  </sheetViews>
  <sheetFormatPr defaultColWidth="9.109375" defaultRowHeight="13.2" x14ac:dyDescent="0.25"/>
  <cols>
    <col min="1" max="1" width="9.33203125" style="78" customWidth="1"/>
    <col min="2" max="2" width="42.33203125" style="25" customWidth="1"/>
    <col min="3" max="3" width="18.44140625" style="26" customWidth="1"/>
    <col min="4" max="4" width="19" style="26" customWidth="1"/>
    <col min="5" max="5" width="18.88671875" style="26" customWidth="1"/>
    <col min="6" max="6" width="18.33203125" style="26" customWidth="1"/>
    <col min="7" max="7" width="16.33203125" style="27" customWidth="1"/>
    <col min="8" max="8" width="15.33203125" style="28" customWidth="1"/>
    <col min="9" max="11" width="15.33203125" style="25" customWidth="1"/>
    <col min="12" max="15" width="15.109375" style="25" customWidth="1"/>
    <col min="16" max="16" width="16.6640625" style="25" hidden="1" customWidth="1"/>
    <col min="17" max="17" width="16.44140625" style="25" hidden="1" customWidth="1"/>
    <col min="18" max="18" width="12.5546875" style="25" hidden="1" customWidth="1"/>
    <col min="19" max="19" width="15.109375" style="25" customWidth="1"/>
    <col min="20" max="16384" width="9.109375" style="25"/>
  </cols>
  <sheetData>
    <row r="1" spans="1:8" ht="22.5" customHeight="1" x14ac:dyDescent="0.25">
      <c r="A1" s="218" t="s">
        <v>301</v>
      </c>
      <c r="B1" s="218"/>
      <c r="C1" s="218"/>
      <c r="D1" s="218"/>
      <c r="E1" s="218"/>
      <c r="F1" s="218"/>
      <c r="G1" s="218"/>
      <c r="H1" s="218"/>
    </row>
    <row r="2" spans="1:8" s="69" customFormat="1" ht="39.6" x14ac:dyDescent="0.25">
      <c r="A2" s="75" t="s">
        <v>64</v>
      </c>
      <c r="B2" s="30" t="s">
        <v>49</v>
      </c>
      <c r="C2" s="31" t="s">
        <v>275</v>
      </c>
      <c r="D2" s="32" t="s">
        <v>302</v>
      </c>
      <c r="E2" s="32" t="s">
        <v>303</v>
      </c>
      <c r="F2" s="32" t="s">
        <v>333</v>
      </c>
      <c r="G2" s="5" t="s">
        <v>50</v>
      </c>
      <c r="H2" s="6" t="s">
        <v>50</v>
      </c>
    </row>
    <row r="3" spans="1:8" s="74" customFormat="1" x14ac:dyDescent="0.25">
      <c r="A3" s="219">
        <v>1</v>
      </c>
      <c r="B3" s="220"/>
      <c r="C3" s="34">
        <v>2</v>
      </c>
      <c r="D3" s="35">
        <v>3</v>
      </c>
      <c r="E3" s="35">
        <v>4</v>
      </c>
      <c r="F3" s="35">
        <v>5</v>
      </c>
      <c r="G3" s="35" t="s">
        <v>51</v>
      </c>
      <c r="H3" s="73" t="s">
        <v>273</v>
      </c>
    </row>
    <row r="4" spans="1:8" x14ac:dyDescent="0.25">
      <c r="A4" s="89">
        <v>3</v>
      </c>
      <c r="B4" s="93" t="s">
        <v>240</v>
      </c>
      <c r="C4" s="85">
        <f>C5+C15+C47+C52+C55+C71+C68</f>
        <v>4625205.37</v>
      </c>
      <c r="D4" s="85">
        <f>D5+D15+D47+D52+D55+D71+D68</f>
        <v>12672610</v>
      </c>
      <c r="E4" s="85">
        <f>E5+E15+E47+E52+E55</f>
        <v>0</v>
      </c>
      <c r="F4" s="85">
        <f>F5+F15+F47+F52+F55+F71+F68</f>
        <v>8019939.1600000011</v>
      </c>
      <c r="G4" s="86">
        <f t="shared" ref="G4:G83" si="0">F4/C4*100</f>
        <v>173.39639039639013</v>
      </c>
      <c r="H4" s="87">
        <f>F4/D4*100</f>
        <v>63.285614881228099</v>
      </c>
    </row>
    <row r="5" spans="1:8" x14ac:dyDescent="0.25">
      <c r="A5" s="37">
        <v>31</v>
      </c>
      <c r="B5" s="70" t="s">
        <v>65</v>
      </c>
      <c r="C5" s="39">
        <f>SUM(C6,C10,C12)</f>
        <v>1555351.67</v>
      </c>
      <c r="D5" s="39">
        <v>1807060</v>
      </c>
      <c r="E5" s="39"/>
      <c r="F5" s="39">
        <f>SUM(F6,F10,F12)</f>
        <v>1744214.87</v>
      </c>
      <c r="G5" s="9">
        <f t="shared" si="0"/>
        <v>112.14279726204943</v>
      </c>
      <c r="H5" s="10">
        <f>F5/D5*100</f>
        <v>96.522244419111715</v>
      </c>
    </row>
    <row r="6" spans="1:8" x14ac:dyDescent="0.25">
      <c r="A6" s="37">
        <v>311</v>
      </c>
      <c r="B6" s="70" t="s">
        <v>66</v>
      </c>
      <c r="C6" s="39">
        <f>SUM(C7:C9)</f>
        <v>1293600.77</v>
      </c>
      <c r="D6" s="39">
        <v>0</v>
      </c>
      <c r="E6" s="39"/>
      <c r="F6" s="39">
        <f>SUM(F7:F9)</f>
        <v>1451125.09</v>
      </c>
      <c r="G6" s="9">
        <f t="shared" si="0"/>
        <v>112.17719745173002</v>
      </c>
      <c r="H6" s="10">
        <v>0</v>
      </c>
    </row>
    <row r="7" spans="1:8" x14ac:dyDescent="0.25">
      <c r="A7" s="41">
        <v>3111</v>
      </c>
      <c r="B7" s="42" t="s">
        <v>67</v>
      </c>
      <c r="C7" s="43">
        <v>1293600.77</v>
      </c>
      <c r="D7" s="43">
        <v>0</v>
      </c>
      <c r="E7" s="43"/>
      <c r="F7" s="43">
        <v>1451125.09</v>
      </c>
      <c r="G7" s="9">
        <f t="shared" si="0"/>
        <v>112.17719745173002</v>
      </c>
      <c r="H7" s="10">
        <v>0</v>
      </c>
    </row>
    <row r="8" spans="1:8" x14ac:dyDescent="0.25">
      <c r="A8" s="41">
        <v>3113</v>
      </c>
      <c r="B8" s="42" t="s">
        <v>111</v>
      </c>
      <c r="C8" s="43">
        <v>0</v>
      </c>
      <c r="D8" s="43">
        <v>0</v>
      </c>
      <c r="E8" s="43"/>
      <c r="F8" s="43">
        <v>0</v>
      </c>
      <c r="G8" s="9">
        <v>0</v>
      </c>
      <c r="H8" s="10">
        <v>0</v>
      </c>
    </row>
    <row r="9" spans="1:8" x14ac:dyDescent="0.25">
      <c r="A9" s="41">
        <v>3114</v>
      </c>
      <c r="B9" s="42" t="s">
        <v>112</v>
      </c>
      <c r="C9" s="43">
        <v>0</v>
      </c>
      <c r="D9" s="43">
        <v>0</v>
      </c>
      <c r="E9" s="43"/>
      <c r="F9" s="43">
        <v>0</v>
      </c>
      <c r="G9" s="9">
        <v>0</v>
      </c>
      <c r="H9" s="10">
        <v>0</v>
      </c>
    </row>
    <row r="10" spans="1:8" x14ac:dyDescent="0.25">
      <c r="A10" s="37">
        <v>312</v>
      </c>
      <c r="B10" s="70" t="s">
        <v>68</v>
      </c>
      <c r="C10" s="39">
        <f>SUM(C11)</f>
        <v>54814.91</v>
      </c>
      <c r="D10" s="39">
        <v>0</v>
      </c>
      <c r="E10" s="39"/>
      <c r="F10" s="39">
        <f>SUM(F11)</f>
        <v>64421.96</v>
      </c>
      <c r="G10" s="9">
        <f t="shared" si="0"/>
        <v>117.52634456573949</v>
      </c>
      <c r="H10" s="10">
        <v>0</v>
      </c>
    </row>
    <row r="11" spans="1:8" x14ac:dyDescent="0.25">
      <c r="A11" s="41" t="s">
        <v>4</v>
      </c>
      <c r="B11" s="71" t="s">
        <v>68</v>
      </c>
      <c r="C11" s="43">
        <v>54814.91</v>
      </c>
      <c r="D11" s="43">
        <v>0</v>
      </c>
      <c r="E11" s="43"/>
      <c r="F11" s="43">
        <v>64421.96</v>
      </c>
      <c r="G11" s="9">
        <f t="shared" si="0"/>
        <v>117.52634456573949</v>
      </c>
      <c r="H11" s="10">
        <v>0</v>
      </c>
    </row>
    <row r="12" spans="1:8" x14ac:dyDescent="0.25">
      <c r="A12" s="37">
        <v>313</v>
      </c>
      <c r="B12" s="70" t="s">
        <v>69</v>
      </c>
      <c r="C12" s="39">
        <f>SUM(C13:C14)</f>
        <v>206935.99</v>
      </c>
      <c r="D12" s="39">
        <v>0</v>
      </c>
      <c r="E12" s="39"/>
      <c r="F12" s="39">
        <f>SUM(F13:F14)</f>
        <v>228667.82</v>
      </c>
      <c r="G12" s="9">
        <f t="shared" si="0"/>
        <v>110.50171601372966</v>
      </c>
      <c r="H12" s="10">
        <v>0</v>
      </c>
    </row>
    <row r="13" spans="1:8" x14ac:dyDescent="0.25">
      <c r="A13" s="41">
        <v>3132</v>
      </c>
      <c r="B13" s="71" t="s">
        <v>70</v>
      </c>
      <c r="C13" s="43">
        <v>206749.16</v>
      </c>
      <c r="D13" s="43">
        <v>0</v>
      </c>
      <c r="E13" s="43"/>
      <c r="F13" s="43">
        <v>228667.82</v>
      </c>
      <c r="G13" s="9">
        <f t="shared" si="0"/>
        <v>110.60157148885152</v>
      </c>
      <c r="H13" s="10">
        <v>0</v>
      </c>
    </row>
    <row r="14" spans="1:8" ht="26.4" x14ac:dyDescent="0.25">
      <c r="A14" s="41">
        <v>3133</v>
      </c>
      <c r="B14" s="71" t="s">
        <v>71</v>
      </c>
      <c r="C14" s="43">
        <v>186.83</v>
      </c>
      <c r="D14" s="43">
        <v>0</v>
      </c>
      <c r="E14" s="43"/>
      <c r="F14" s="43">
        <v>0</v>
      </c>
      <c r="G14" s="9">
        <v>0</v>
      </c>
      <c r="H14" s="10">
        <v>0</v>
      </c>
    </row>
    <row r="15" spans="1:8" x14ac:dyDescent="0.25">
      <c r="A15" s="37">
        <v>32</v>
      </c>
      <c r="B15" s="70" t="s">
        <v>72</v>
      </c>
      <c r="C15" s="39">
        <f>SUM(C16,C21,C28,C38,C40)</f>
        <v>1876306.5</v>
      </c>
      <c r="D15" s="39">
        <v>6874685</v>
      </c>
      <c r="E15" s="39"/>
      <c r="F15" s="39">
        <f>SUM(F16,F21,F28,F38,F40)</f>
        <v>2719035.87</v>
      </c>
      <c r="G15" s="9">
        <f t="shared" si="0"/>
        <v>144.91427013656883</v>
      </c>
      <c r="H15" s="10">
        <f>F15/D15*100</f>
        <v>39.551424828919437</v>
      </c>
    </row>
    <row r="16" spans="1:8" x14ac:dyDescent="0.25">
      <c r="A16" s="37">
        <v>321</v>
      </c>
      <c r="B16" s="70" t="s">
        <v>73</v>
      </c>
      <c r="C16" s="39">
        <f>C17+C18+C19+C20</f>
        <v>391496.14</v>
      </c>
      <c r="D16" s="39">
        <v>0</v>
      </c>
      <c r="E16" s="39"/>
      <c r="F16" s="39">
        <f>F17+F18+F19+F20</f>
        <v>249587.08000000002</v>
      </c>
      <c r="G16" s="9">
        <f t="shared" si="0"/>
        <v>63.752117709257618</v>
      </c>
      <c r="H16" s="10">
        <v>0</v>
      </c>
    </row>
    <row r="17" spans="1:8" x14ac:dyDescent="0.25">
      <c r="A17" s="41" t="s">
        <v>7</v>
      </c>
      <c r="B17" s="71" t="s">
        <v>74</v>
      </c>
      <c r="C17" s="43">
        <v>295653.32</v>
      </c>
      <c r="D17" s="43">
        <v>0</v>
      </c>
      <c r="E17" s="43"/>
      <c r="F17" s="43">
        <v>178738.42</v>
      </c>
      <c r="G17" s="9">
        <f t="shared" si="0"/>
        <v>60.455407705213659</v>
      </c>
      <c r="H17" s="10">
        <v>0</v>
      </c>
    </row>
    <row r="18" spans="1:8" ht="26.4" x14ac:dyDescent="0.25">
      <c r="A18" s="41" t="s">
        <v>6</v>
      </c>
      <c r="B18" s="71" t="s">
        <v>75</v>
      </c>
      <c r="C18" s="43">
        <v>33450.76</v>
      </c>
      <c r="D18" s="43">
        <v>0</v>
      </c>
      <c r="E18" s="43"/>
      <c r="F18" s="43">
        <v>32703.96</v>
      </c>
      <c r="G18" s="9">
        <f t="shared" si="0"/>
        <v>97.767464775090303</v>
      </c>
      <c r="H18" s="10">
        <v>0</v>
      </c>
    </row>
    <row r="19" spans="1:8" x14ac:dyDescent="0.25">
      <c r="A19" s="41">
        <v>3213</v>
      </c>
      <c r="B19" s="71" t="s">
        <v>76</v>
      </c>
      <c r="C19" s="43">
        <v>62392.06</v>
      </c>
      <c r="D19" s="43">
        <v>0</v>
      </c>
      <c r="E19" s="43"/>
      <c r="F19" s="43">
        <v>38047.1</v>
      </c>
      <c r="G19" s="9">
        <f t="shared" si="0"/>
        <v>60.980676066794395</v>
      </c>
      <c r="H19" s="16">
        <v>0</v>
      </c>
    </row>
    <row r="20" spans="1:8" x14ac:dyDescent="0.25">
      <c r="A20" s="41">
        <v>3214</v>
      </c>
      <c r="B20" s="71" t="s">
        <v>241</v>
      </c>
      <c r="C20" s="43">
        <v>0</v>
      </c>
      <c r="D20" s="43">
        <v>0</v>
      </c>
      <c r="E20" s="43"/>
      <c r="F20" s="43">
        <v>97.6</v>
      </c>
      <c r="G20" s="9">
        <v>0</v>
      </c>
      <c r="H20" s="16">
        <v>0</v>
      </c>
    </row>
    <row r="21" spans="1:8" x14ac:dyDescent="0.25">
      <c r="A21" s="37">
        <v>322</v>
      </c>
      <c r="B21" s="70" t="s">
        <v>77</v>
      </c>
      <c r="C21" s="39">
        <f>SUM(C22:C27)</f>
        <v>90971.66</v>
      </c>
      <c r="D21" s="39">
        <v>0</v>
      </c>
      <c r="E21" s="39"/>
      <c r="F21" s="39">
        <f>SUM(F22:F27)</f>
        <v>344867.68000000005</v>
      </c>
      <c r="G21" s="9">
        <f t="shared" si="0"/>
        <v>379.09353308491899</v>
      </c>
      <c r="H21" s="10">
        <v>0</v>
      </c>
    </row>
    <row r="22" spans="1:8" x14ac:dyDescent="0.25">
      <c r="A22" s="41" t="s">
        <v>33</v>
      </c>
      <c r="B22" s="71" t="s">
        <v>78</v>
      </c>
      <c r="C22" s="43">
        <v>24983.06</v>
      </c>
      <c r="D22" s="43">
        <v>0</v>
      </c>
      <c r="E22" s="43"/>
      <c r="F22" s="43">
        <v>25557.15</v>
      </c>
      <c r="G22" s="9">
        <f t="shared" si="0"/>
        <v>102.2979170686057</v>
      </c>
      <c r="H22" s="10">
        <v>0</v>
      </c>
    </row>
    <row r="23" spans="1:8" x14ac:dyDescent="0.25">
      <c r="A23" s="41">
        <v>3222</v>
      </c>
      <c r="B23" s="71" t="s">
        <v>79</v>
      </c>
      <c r="C23" s="43">
        <v>19699.2</v>
      </c>
      <c r="D23" s="43">
        <v>0</v>
      </c>
      <c r="E23" s="43"/>
      <c r="F23" s="43">
        <v>36697.5</v>
      </c>
      <c r="G23" s="9">
        <f t="shared" si="0"/>
        <v>186.28929093567251</v>
      </c>
      <c r="H23" s="10">
        <v>0</v>
      </c>
    </row>
    <row r="24" spans="1:8" x14ac:dyDescent="0.25">
      <c r="A24" s="41" t="s">
        <v>30</v>
      </c>
      <c r="B24" s="71" t="s">
        <v>80</v>
      </c>
      <c r="C24" s="43">
        <v>36486.68</v>
      </c>
      <c r="D24" s="43">
        <v>0</v>
      </c>
      <c r="E24" s="43"/>
      <c r="F24" s="43">
        <v>36689.86</v>
      </c>
      <c r="G24" s="9">
        <f t="shared" si="0"/>
        <v>100.55686075027927</v>
      </c>
      <c r="H24" s="10">
        <v>0</v>
      </c>
    </row>
    <row r="25" spans="1:8" ht="26.4" x14ac:dyDescent="0.25">
      <c r="A25" s="41" t="s">
        <v>35</v>
      </c>
      <c r="B25" s="71" t="s">
        <v>81</v>
      </c>
      <c r="C25" s="43">
        <v>2383.33</v>
      </c>
      <c r="D25" s="43">
        <v>0</v>
      </c>
      <c r="E25" s="43"/>
      <c r="F25" s="43">
        <v>3527.65</v>
      </c>
      <c r="G25" s="9">
        <f t="shared" si="0"/>
        <v>148.01349372516606</v>
      </c>
      <c r="H25" s="10">
        <v>0</v>
      </c>
    </row>
    <row r="26" spans="1:8" x14ac:dyDescent="0.25">
      <c r="A26" s="41">
        <v>3225</v>
      </c>
      <c r="B26" s="71" t="s">
        <v>82</v>
      </c>
      <c r="C26" s="43">
        <v>1821.65</v>
      </c>
      <c r="D26" s="43">
        <v>0</v>
      </c>
      <c r="E26" s="43"/>
      <c r="F26" s="43">
        <v>238562.88</v>
      </c>
      <c r="G26" s="9">
        <f t="shared" si="0"/>
        <v>13095.977822303954</v>
      </c>
      <c r="H26" s="10">
        <v>0</v>
      </c>
    </row>
    <row r="27" spans="1:8" x14ac:dyDescent="0.25">
      <c r="A27" s="41">
        <v>3227</v>
      </c>
      <c r="B27" s="71" t="s">
        <v>83</v>
      </c>
      <c r="C27" s="43">
        <v>5597.74</v>
      </c>
      <c r="D27" s="43">
        <v>0</v>
      </c>
      <c r="E27" s="43"/>
      <c r="F27" s="43">
        <v>3832.64</v>
      </c>
      <c r="G27" s="9">
        <f t="shared" si="0"/>
        <v>68.467631579887595</v>
      </c>
      <c r="H27" s="10">
        <v>0</v>
      </c>
    </row>
    <row r="28" spans="1:8" x14ac:dyDescent="0.25">
      <c r="A28" s="37">
        <v>323</v>
      </c>
      <c r="B28" s="70" t="s">
        <v>84</v>
      </c>
      <c r="C28" s="39">
        <f>SUM(C29:C37)</f>
        <v>1342439.18</v>
      </c>
      <c r="D28" s="39">
        <v>0</v>
      </c>
      <c r="E28" s="39"/>
      <c r="F28" s="39">
        <f>SUM(F29:F37)</f>
        <v>1956909.32</v>
      </c>
      <c r="G28" s="9">
        <f t="shared" si="0"/>
        <v>145.7726613730091</v>
      </c>
      <c r="H28" s="10">
        <v>0</v>
      </c>
    </row>
    <row r="29" spans="1:8" x14ac:dyDescent="0.25">
      <c r="A29" s="41" t="s">
        <v>37</v>
      </c>
      <c r="B29" s="71" t="s">
        <v>85</v>
      </c>
      <c r="C29" s="43">
        <v>15654.15</v>
      </c>
      <c r="D29" s="43">
        <v>0</v>
      </c>
      <c r="E29" s="43"/>
      <c r="F29" s="43">
        <v>10534.85</v>
      </c>
      <c r="G29" s="9">
        <f t="shared" si="0"/>
        <v>67.297489803023481</v>
      </c>
      <c r="H29" s="10">
        <v>0</v>
      </c>
    </row>
    <row r="30" spans="1:8" x14ac:dyDescent="0.25">
      <c r="A30" s="41" t="s">
        <v>16</v>
      </c>
      <c r="B30" s="71" t="s">
        <v>86</v>
      </c>
      <c r="C30" s="43">
        <v>58811.9</v>
      </c>
      <c r="D30" s="43">
        <v>0</v>
      </c>
      <c r="E30" s="43"/>
      <c r="F30" s="43">
        <v>11107.88</v>
      </c>
      <c r="G30" s="9">
        <f t="shared" si="0"/>
        <v>18.88712998559815</v>
      </c>
      <c r="H30" s="10">
        <v>0</v>
      </c>
    </row>
    <row r="31" spans="1:8" x14ac:dyDescent="0.25">
      <c r="A31" s="41">
        <v>3233</v>
      </c>
      <c r="B31" s="71" t="s">
        <v>118</v>
      </c>
      <c r="C31" s="43">
        <v>2497.58</v>
      </c>
      <c r="D31" s="43">
        <v>0</v>
      </c>
      <c r="E31" s="43"/>
      <c r="F31" s="43">
        <v>26436.29</v>
      </c>
      <c r="G31" s="9">
        <f t="shared" si="0"/>
        <v>1058.4762049664075</v>
      </c>
      <c r="H31" s="10">
        <v>0</v>
      </c>
    </row>
    <row r="32" spans="1:8" x14ac:dyDescent="0.25">
      <c r="A32" s="41" t="s">
        <v>29</v>
      </c>
      <c r="B32" s="71" t="s">
        <v>87</v>
      </c>
      <c r="C32" s="43">
        <v>6589.61</v>
      </c>
      <c r="D32" s="43">
        <v>0</v>
      </c>
      <c r="E32" s="43"/>
      <c r="F32" s="43">
        <v>7246.12</v>
      </c>
      <c r="G32" s="9">
        <f t="shared" si="0"/>
        <v>109.96280508254661</v>
      </c>
      <c r="H32" s="16">
        <v>0</v>
      </c>
    </row>
    <row r="33" spans="1:8" x14ac:dyDescent="0.25">
      <c r="A33" s="41">
        <v>3235</v>
      </c>
      <c r="B33" s="71" t="s">
        <v>88</v>
      </c>
      <c r="C33" s="43">
        <v>0</v>
      </c>
      <c r="D33" s="43">
        <v>0</v>
      </c>
      <c r="E33" s="43"/>
      <c r="F33" s="43">
        <v>2759.25</v>
      </c>
      <c r="G33" s="9">
        <v>0</v>
      </c>
      <c r="H33" s="16">
        <v>0</v>
      </c>
    </row>
    <row r="34" spans="1:8" x14ac:dyDescent="0.25">
      <c r="A34" s="41">
        <v>3236</v>
      </c>
      <c r="B34" s="71" t="s">
        <v>89</v>
      </c>
      <c r="C34" s="43">
        <v>4684.45</v>
      </c>
      <c r="D34" s="43">
        <v>0</v>
      </c>
      <c r="E34" s="43"/>
      <c r="F34" s="43">
        <v>4934.09</v>
      </c>
      <c r="G34" s="9">
        <f t="shared" si="0"/>
        <v>105.32912081461005</v>
      </c>
      <c r="H34" s="16">
        <v>0</v>
      </c>
    </row>
    <row r="35" spans="1:8" x14ac:dyDescent="0.25">
      <c r="A35" s="41">
        <v>3237</v>
      </c>
      <c r="B35" s="71" t="s">
        <v>90</v>
      </c>
      <c r="C35" s="43">
        <v>1233678.3799999999</v>
      </c>
      <c r="D35" s="43">
        <v>0</v>
      </c>
      <c r="E35" s="43"/>
      <c r="F35" s="43">
        <v>1860960.48</v>
      </c>
      <c r="G35" s="9">
        <f t="shared" si="0"/>
        <v>150.84648561321146</v>
      </c>
      <c r="H35" s="16">
        <v>0</v>
      </c>
    </row>
    <row r="36" spans="1:8" x14ac:dyDescent="0.25">
      <c r="A36" s="41" t="s">
        <v>21</v>
      </c>
      <c r="B36" s="71" t="s">
        <v>91</v>
      </c>
      <c r="C36" s="43">
        <v>2041.06</v>
      </c>
      <c r="D36" s="43">
        <v>0</v>
      </c>
      <c r="E36" s="43"/>
      <c r="F36" s="43">
        <v>5019.1099999999997</v>
      </c>
      <c r="G36" s="9">
        <f t="shared" si="0"/>
        <v>245.90702870077311</v>
      </c>
      <c r="H36" s="16">
        <v>0</v>
      </c>
    </row>
    <row r="37" spans="1:8" x14ac:dyDescent="0.25">
      <c r="A37" s="41" t="s">
        <v>14</v>
      </c>
      <c r="B37" s="71" t="s">
        <v>92</v>
      </c>
      <c r="C37" s="43">
        <v>18482.05</v>
      </c>
      <c r="D37" s="43">
        <v>0</v>
      </c>
      <c r="E37" s="43"/>
      <c r="F37" s="43">
        <v>27911.25</v>
      </c>
      <c r="G37" s="9">
        <f t="shared" si="0"/>
        <v>151.01815004287943</v>
      </c>
      <c r="H37" s="16">
        <v>0</v>
      </c>
    </row>
    <row r="38" spans="1:8" ht="26.4" x14ac:dyDescent="0.25">
      <c r="A38" s="37">
        <v>324</v>
      </c>
      <c r="B38" s="70" t="s">
        <v>93</v>
      </c>
      <c r="C38" s="39">
        <f>SUM(C39)</f>
        <v>22675.97</v>
      </c>
      <c r="D38" s="39">
        <v>0</v>
      </c>
      <c r="E38" s="39"/>
      <c r="F38" s="39">
        <f>SUM(F39)</f>
        <v>144308.63</v>
      </c>
      <c r="G38" s="9">
        <f t="shared" si="0"/>
        <v>636.39451807353771</v>
      </c>
      <c r="H38" s="10">
        <v>0</v>
      </c>
    </row>
    <row r="39" spans="1:8" ht="26.4" x14ac:dyDescent="0.25">
      <c r="A39" s="41">
        <v>3241</v>
      </c>
      <c r="B39" s="71" t="s">
        <v>93</v>
      </c>
      <c r="C39" s="43">
        <v>22675.97</v>
      </c>
      <c r="D39" s="43">
        <v>0</v>
      </c>
      <c r="E39" s="43"/>
      <c r="F39" s="43">
        <v>144308.63</v>
      </c>
      <c r="G39" s="9">
        <f t="shared" si="0"/>
        <v>636.39451807353771</v>
      </c>
      <c r="H39" s="10">
        <v>0</v>
      </c>
    </row>
    <row r="40" spans="1:8" x14ac:dyDescent="0.25">
      <c r="A40" s="37">
        <v>329</v>
      </c>
      <c r="B40" s="70" t="s">
        <v>94</v>
      </c>
      <c r="C40" s="39">
        <f>SUM(C41:C46)</f>
        <v>28723.549999999996</v>
      </c>
      <c r="D40" s="39">
        <v>0</v>
      </c>
      <c r="E40" s="39"/>
      <c r="F40" s="39">
        <f>SUM(F41:F46)</f>
        <v>23363.16</v>
      </c>
      <c r="G40" s="9">
        <f t="shared" si="0"/>
        <v>81.337996173871275</v>
      </c>
      <c r="H40" s="10">
        <v>0</v>
      </c>
    </row>
    <row r="41" spans="1:8" x14ac:dyDescent="0.25">
      <c r="A41" s="41">
        <v>3292</v>
      </c>
      <c r="B41" s="71" t="s">
        <v>95</v>
      </c>
      <c r="C41" s="43">
        <v>4159.7299999999996</v>
      </c>
      <c r="D41" s="43">
        <v>0</v>
      </c>
      <c r="E41" s="43"/>
      <c r="F41" s="43">
        <v>5450.7</v>
      </c>
      <c r="G41" s="9">
        <f t="shared" si="0"/>
        <v>131.03494697973187</v>
      </c>
      <c r="H41" s="16">
        <v>0</v>
      </c>
    </row>
    <row r="42" spans="1:8" x14ac:dyDescent="0.25">
      <c r="A42" s="41" t="s">
        <v>110</v>
      </c>
      <c r="B42" s="71" t="s">
        <v>96</v>
      </c>
      <c r="C42" s="43">
        <v>11780.24</v>
      </c>
      <c r="D42" s="43">
        <v>0</v>
      </c>
      <c r="E42" s="43"/>
      <c r="F42" s="43">
        <v>8429.0499999999993</v>
      </c>
      <c r="G42" s="9">
        <f t="shared" si="0"/>
        <v>71.552447148784736</v>
      </c>
      <c r="H42" s="16">
        <v>0</v>
      </c>
    </row>
    <row r="43" spans="1:8" x14ac:dyDescent="0.25">
      <c r="A43" s="41">
        <v>3294</v>
      </c>
      <c r="B43" s="71" t="s">
        <v>97</v>
      </c>
      <c r="C43" s="43">
        <v>476.11</v>
      </c>
      <c r="D43" s="43">
        <v>0</v>
      </c>
      <c r="E43" s="43"/>
      <c r="F43" s="43">
        <v>500</v>
      </c>
      <c r="G43" s="9">
        <f t="shared" si="0"/>
        <v>105.01774799941191</v>
      </c>
      <c r="H43" s="16">
        <v>0</v>
      </c>
    </row>
    <row r="44" spans="1:8" x14ac:dyDescent="0.25">
      <c r="A44" s="41">
        <v>3295</v>
      </c>
      <c r="B44" s="71" t="s">
        <v>98</v>
      </c>
      <c r="C44" s="43">
        <v>5528.57</v>
      </c>
      <c r="D44" s="43">
        <v>0</v>
      </c>
      <c r="E44" s="43"/>
      <c r="F44" s="43">
        <v>4885.93</v>
      </c>
      <c r="G44" s="9">
        <f t="shared" si="0"/>
        <v>88.376017668221635</v>
      </c>
      <c r="H44" s="16">
        <v>0</v>
      </c>
    </row>
    <row r="45" spans="1:8" x14ac:dyDescent="0.25">
      <c r="A45" s="41">
        <v>3296</v>
      </c>
      <c r="B45" s="71" t="s">
        <v>259</v>
      </c>
      <c r="C45" s="43">
        <v>4792.53</v>
      </c>
      <c r="D45" s="43">
        <v>0</v>
      </c>
      <c r="E45" s="43"/>
      <c r="F45" s="43">
        <v>269.60000000000002</v>
      </c>
      <c r="G45" s="9">
        <v>0</v>
      </c>
      <c r="H45" s="16">
        <v>0</v>
      </c>
    </row>
    <row r="46" spans="1:8" x14ac:dyDescent="0.25">
      <c r="A46" s="41" t="s">
        <v>13</v>
      </c>
      <c r="B46" s="71" t="s">
        <v>94</v>
      </c>
      <c r="C46" s="43">
        <v>1986.37</v>
      </c>
      <c r="D46" s="43">
        <v>0</v>
      </c>
      <c r="E46" s="43"/>
      <c r="F46" s="43">
        <v>3827.88</v>
      </c>
      <c r="G46" s="9">
        <f t="shared" si="0"/>
        <v>192.70730025121202</v>
      </c>
      <c r="H46" s="16">
        <v>0</v>
      </c>
    </row>
    <row r="47" spans="1:8" x14ac:dyDescent="0.25">
      <c r="A47" s="37">
        <v>34</v>
      </c>
      <c r="B47" s="70" t="s">
        <v>99</v>
      </c>
      <c r="C47" s="39">
        <f>SUM(C48)</f>
        <v>7346.37</v>
      </c>
      <c r="D47" s="39">
        <v>3631</v>
      </c>
      <c r="E47" s="39"/>
      <c r="F47" s="39">
        <f>SUM(F48)</f>
        <v>3594.11</v>
      </c>
      <c r="G47" s="9">
        <f t="shared" si="0"/>
        <v>48.923618058986953</v>
      </c>
      <c r="H47" s="10">
        <f>F47/D47*100</f>
        <v>98.984026438997532</v>
      </c>
    </row>
    <row r="48" spans="1:8" x14ac:dyDescent="0.25">
      <c r="A48" s="37">
        <v>343</v>
      </c>
      <c r="B48" s="70" t="s">
        <v>100</v>
      </c>
      <c r="C48" s="39">
        <f>SUM(C49:C51)</f>
        <v>7346.37</v>
      </c>
      <c r="D48" s="39">
        <v>0</v>
      </c>
      <c r="E48" s="39"/>
      <c r="F48" s="39">
        <f>SUM(F49:F51)</f>
        <v>3594.11</v>
      </c>
      <c r="G48" s="9">
        <f t="shared" si="0"/>
        <v>48.923618058986953</v>
      </c>
      <c r="H48" s="10">
        <v>0</v>
      </c>
    </row>
    <row r="49" spans="1:8" x14ac:dyDescent="0.25">
      <c r="A49" s="41" t="s">
        <v>25</v>
      </c>
      <c r="B49" s="71" t="s">
        <v>101</v>
      </c>
      <c r="C49" s="43">
        <v>3364.73</v>
      </c>
      <c r="D49" s="43">
        <v>0</v>
      </c>
      <c r="E49" s="43"/>
      <c r="F49" s="43">
        <v>3592.02</v>
      </c>
      <c r="G49" s="9">
        <f t="shared" si="0"/>
        <v>106.75507395838596</v>
      </c>
      <c r="H49" s="10">
        <v>0</v>
      </c>
    </row>
    <row r="50" spans="1:8" x14ac:dyDescent="0.25">
      <c r="A50" s="41">
        <v>3432</v>
      </c>
      <c r="B50" s="71" t="s">
        <v>297</v>
      </c>
      <c r="C50" s="43">
        <v>0</v>
      </c>
      <c r="D50" s="43">
        <v>0</v>
      </c>
      <c r="E50" s="43"/>
      <c r="F50" s="43">
        <v>0</v>
      </c>
      <c r="G50" s="9">
        <v>0</v>
      </c>
      <c r="H50" s="10">
        <v>0</v>
      </c>
    </row>
    <row r="51" spans="1:8" x14ac:dyDescent="0.25">
      <c r="A51" s="41">
        <v>3433</v>
      </c>
      <c r="B51" s="71" t="s">
        <v>244</v>
      </c>
      <c r="C51" s="43">
        <v>3981.64</v>
      </c>
      <c r="D51" s="43">
        <v>0</v>
      </c>
      <c r="E51" s="43"/>
      <c r="F51" s="43">
        <v>2.09</v>
      </c>
      <c r="G51" s="9">
        <f t="shared" si="0"/>
        <v>5.2490933384233635E-2</v>
      </c>
      <c r="H51" s="10">
        <v>0</v>
      </c>
    </row>
    <row r="52" spans="1:8" s="40" customFormat="1" x14ac:dyDescent="0.25">
      <c r="A52" s="37">
        <v>35</v>
      </c>
      <c r="B52" s="70" t="s">
        <v>260</v>
      </c>
      <c r="C52" s="39">
        <f t="shared" ref="C52:F53" si="1">C53</f>
        <v>275669.23</v>
      </c>
      <c r="D52" s="39">
        <v>583532</v>
      </c>
      <c r="E52" s="39"/>
      <c r="F52" s="39">
        <f t="shared" si="1"/>
        <v>316425.15000000002</v>
      </c>
      <c r="G52" s="9">
        <f>F52/C52*100</f>
        <v>114.78435587461104</v>
      </c>
      <c r="H52" s="10">
        <f>F52/D52*100</f>
        <v>54.225843655532181</v>
      </c>
    </row>
    <row r="53" spans="1:8" s="40" customFormat="1" ht="26.4" x14ac:dyDescent="0.25">
      <c r="A53" s="37">
        <v>353</v>
      </c>
      <c r="B53" s="70" t="s">
        <v>261</v>
      </c>
      <c r="C53" s="39">
        <f t="shared" si="1"/>
        <v>275669.23</v>
      </c>
      <c r="D53" s="39">
        <v>0</v>
      </c>
      <c r="E53" s="39"/>
      <c r="F53" s="39">
        <f t="shared" si="1"/>
        <v>316425.15000000002</v>
      </c>
      <c r="G53" s="9">
        <f>F53/C53*100</f>
        <v>114.78435587461104</v>
      </c>
      <c r="H53" s="10">
        <v>0</v>
      </c>
    </row>
    <row r="54" spans="1:8" ht="26.4" x14ac:dyDescent="0.25">
      <c r="A54" s="41">
        <v>3531</v>
      </c>
      <c r="B54" s="71" t="s">
        <v>261</v>
      </c>
      <c r="C54" s="43">
        <v>275669.23</v>
      </c>
      <c r="D54" s="43">
        <v>0</v>
      </c>
      <c r="E54" s="43"/>
      <c r="F54" s="43">
        <v>316425.15000000002</v>
      </c>
      <c r="G54" s="9">
        <f>F54/C54*100</f>
        <v>114.78435587461104</v>
      </c>
      <c r="H54" s="10">
        <v>0</v>
      </c>
    </row>
    <row r="55" spans="1:8" ht="26.4" x14ac:dyDescent="0.25">
      <c r="A55" s="37">
        <v>36</v>
      </c>
      <c r="B55" s="70" t="s">
        <v>113</v>
      </c>
      <c r="C55" s="39">
        <f>C58+C60+C63</f>
        <v>908221.69</v>
      </c>
      <c r="D55" s="39">
        <v>3400521</v>
      </c>
      <c r="E55" s="39"/>
      <c r="F55" s="39">
        <f>F58+F60+F63</f>
        <v>3234160.01</v>
      </c>
      <c r="G55" s="9">
        <f t="shared" si="0"/>
        <v>356.09808107533746</v>
      </c>
      <c r="H55" s="10">
        <f>F55/D55*100</f>
        <v>95.107779366749966</v>
      </c>
    </row>
    <row r="56" spans="1:8" x14ac:dyDescent="0.25">
      <c r="A56" s="37">
        <v>363</v>
      </c>
      <c r="B56" s="70" t="s">
        <v>265</v>
      </c>
      <c r="C56" s="39">
        <v>0</v>
      </c>
      <c r="D56" s="39">
        <v>0</v>
      </c>
      <c r="E56" s="39"/>
      <c r="F56" s="39">
        <v>0</v>
      </c>
      <c r="G56" s="9">
        <v>0</v>
      </c>
      <c r="H56" s="10">
        <v>0</v>
      </c>
    </row>
    <row r="57" spans="1:8" x14ac:dyDescent="0.25">
      <c r="A57" s="41">
        <v>3631</v>
      </c>
      <c r="B57" s="71" t="s">
        <v>266</v>
      </c>
      <c r="C57" s="43">
        <v>0</v>
      </c>
      <c r="D57" s="43">
        <v>0</v>
      </c>
      <c r="E57" s="43"/>
      <c r="F57" s="43">
        <v>0</v>
      </c>
      <c r="G57" s="9">
        <v>0</v>
      </c>
      <c r="H57" s="16">
        <v>0</v>
      </c>
    </row>
    <row r="58" spans="1:8" ht="26.4" x14ac:dyDescent="0.25">
      <c r="A58" s="37">
        <v>366</v>
      </c>
      <c r="B58" s="70" t="s">
        <v>113</v>
      </c>
      <c r="C58" s="39">
        <f>C59</f>
        <v>26.54</v>
      </c>
      <c r="D58" s="39">
        <v>0</v>
      </c>
      <c r="E58" s="39"/>
      <c r="F58" s="39">
        <f>F59</f>
        <v>0</v>
      </c>
      <c r="G58" s="9">
        <f t="shared" si="0"/>
        <v>0</v>
      </c>
      <c r="H58" s="10">
        <v>0</v>
      </c>
    </row>
    <row r="59" spans="1:8" ht="26.4" x14ac:dyDescent="0.25">
      <c r="A59" s="41">
        <v>3661</v>
      </c>
      <c r="B59" s="71" t="s">
        <v>113</v>
      </c>
      <c r="C59" s="43">
        <v>26.54</v>
      </c>
      <c r="D59" s="43">
        <v>0</v>
      </c>
      <c r="E59" s="43"/>
      <c r="F59" s="43">
        <v>0</v>
      </c>
      <c r="G59" s="9">
        <f t="shared" si="0"/>
        <v>0</v>
      </c>
      <c r="H59" s="16">
        <v>0</v>
      </c>
    </row>
    <row r="60" spans="1:8" s="40" customFormat="1" x14ac:dyDescent="0.25">
      <c r="A60" s="37">
        <v>368</v>
      </c>
      <c r="B60" s="70" t="s">
        <v>262</v>
      </c>
      <c r="C60" s="39">
        <f>C61</f>
        <v>183952.7</v>
      </c>
      <c r="D60" s="39">
        <v>0</v>
      </c>
      <c r="E60" s="39"/>
      <c r="F60" s="39">
        <f>F61</f>
        <v>250491.48</v>
      </c>
      <c r="G60" s="9">
        <f t="shared" si="0"/>
        <v>136.17167891528638</v>
      </c>
      <c r="H60" s="10">
        <v>0</v>
      </c>
    </row>
    <row r="61" spans="1:8" ht="26.4" x14ac:dyDescent="0.25">
      <c r="A61" s="41">
        <v>3681</v>
      </c>
      <c r="B61" s="71" t="s">
        <v>263</v>
      </c>
      <c r="C61" s="43">
        <v>183952.7</v>
      </c>
      <c r="D61" s="43">
        <v>0</v>
      </c>
      <c r="E61" s="43"/>
      <c r="F61" s="43">
        <v>250491.48</v>
      </c>
      <c r="G61" s="9">
        <f t="shared" si="0"/>
        <v>136.17167891528638</v>
      </c>
      <c r="H61" s="16">
        <v>0</v>
      </c>
    </row>
    <row r="62" spans="1:8" ht="26.4" x14ac:dyDescent="0.25">
      <c r="A62" s="41">
        <v>3682</v>
      </c>
      <c r="B62" s="71" t="s">
        <v>245</v>
      </c>
      <c r="C62" s="43">
        <v>0</v>
      </c>
      <c r="D62" s="43">
        <v>0</v>
      </c>
      <c r="E62" s="43"/>
      <c r="F62" s="43">
        <v>0</v>
      </c>
      <c r="G62" s="9">
        <v>0</v>
      </c>
      <c r="H62" s="16">
        <v>0</v>
      </c>
    </row>
    <row r="63" spans="1:8" ht="26.4" x14ac:dyDescent="0.25">
      <c r="A63" s="37">
        <v>369</v>
      </c>
      <c r="B63" s="70" t="s">
        <v>114</v>
      </c>
      <c r="C63" s="39">
        <f>SUM(C64:C67)</f>
        <v>724242.45</v>
      </c>
      <c r="D63" s="39">
        <v>0</v>
      </c>
      <c r="E63" s="39"/>
      <c r="F63" s="39">
        <f>SUM(F64:F67)</f>
        <v>2983668.53</v>
      </c>
      <c r="G63" s="9">
        <f t="shared" si="0"/>
        <v>411.97095392571919</v>
      </c>
      <c r="H63" s="10">
        <v>0</v>
      </c>
    </row>
    <row r="64" spans="1:8" ht="26.4" x14ac:dyDescent="0.25">
      <c r="A64" s="41">
        <v>3691</v>
      </c>
      <c r="B64" s="71" t="s">
        <v>114</v>
      </c>
      <c r="C64" s="43">
        <v>79.63</v>
      </c>
      <c r="D64" s="43">
        <v>0</v>
      </c>
      <c r="E64" s="43"/>
      <c r="F64" s="43">
        <v>0</v>
      </c>
      <c r="G64" s="9">
        <f t="shared" si="0"/>
        <v>0</v>
      </c>
      <c r="H64" s="16">
        <v>0</v>
      </c>
    </row>
    <row r="65" spans="1:8" ht="26.4" x14ac:dyDescent="0.25">
      <c r="A65" s="41">
        <v>3692</v>
      </c>
      <c r="B65" s="71" t="s">
        <v>242</v>
      </c>
      <c r="C65" s="43">
        <v>697948.87</v>
      </c>
      <c r="D65" s="43">
        <v>0</v>
      </c>
      <c r="E65" s="43"/>
      <c r="F65" s="43">
        <v>2951484.34</v>
      </c>
      <c r="G65" s="9">
        <f t="shared" si="0"/>
        <v>422.87973616176214</v>
      </c>
      <c r="H65" s="16">
        <v>0</v>
      </c>
    </row>
    <row r="66" spans="1:8" ht="39.6" x14ac:dyDescent="0.25">
      <c r="A66" s="41">
        <v>3693</v>
      </c>
      <c r="B66" s="71" t="s">
        <v>264</v>
      </c>
      <c r="C66" s="43">
        <v>26213.95</v>
      </c>
      <c r="D66" s="43">
        <v>0</v>
      </c>
      <c r="E66" s="43"/>
      <c r="F66" s="43">
        <v>32184.19</v>
      </c>
      <c r="G66" s="9">
        <f t="shared" si="0"/>
        <v>122.77504916275494</v>
      </c>
      <c r="H66" s="16">
        <v>0</v>
      </c>
    </row>
    <row r="67" spans="1:8" ht="39.6" x14ac:dyDescent="0.25">
      <c r="A67" s="41">
        <v>3694</v>
      </c>
      <c r="B67" s="71" t="s">
        <v>243</v>
      </c>
      <c r="C67" s="43">
        <v>0</v>
      </c>
      <c r="D67" s="43">
        <v>0</v>
      </c>
      <c r="E67" s="43"/>
      <c r="F67" s="43">
        <v>0</v>
      </c>
      <c r="G67" s="9">
        <v>0</v>
      </c>
      <c r="H67" s="16">
        <v>0</v>
      </c>
    </row>
    <row r="68" spans="1:8" s="40" customFormat="1" ht="26.4" x14ac:dyDescent="0.25">
      <c r="A68" s="37">
        <v>37</v>
      </c>
      <c r="B68" s="70" t="s">
        <v>322</v>
      </c>
      <c r="C68" s="39">
        <f>C69</f>
        <v>1542.61</v>
      </c>
      <c r="D68" s="39">
        <v>901</v>
      </c>
      <c r="E68" s="39"/>
      <c r="F68" s="39">
        <f>F69</f>
        <v>963.73</v>
      </c>
      <c r="G68" s="9">
        <f t="shared" si="0"/>
        <v>62.473988888960918</v>
      </c>
      <c r="H68" s="10">
        <f>F68/D68*100</f>
        <v>106.96226415094341</v>
      </c>
    </row>
    <row r="69" spans="1:8" s="40" customFormat="1" ht="26.4" x14ac:dyDescent="0.25">
      <c r="A69" s="37">
        <v>372</v>
      </c>
      <c r="B69" s="70" t="s">
        <v>323</v>
      </c>
      <c r="C69" s="39">
        <f>C70</f>
        <v>1542.61</v>
      </c>
      <c r="D69" s="39">
        <v>0</v>
      </c>
      <c r="E69" s="39"/>
      <c r="F69" s="39">
        <f>F70</f>
        <v>963.73</v>
      </c>
      <c r="G69" s="9">
        <f t="shared" si="0"/>
        <v>62.473988888960918</v>
      </c>
      <c r="H69" s="10">
        <v>0</v>
      </c>
    </row>
    <row r="70" spans="1:8" x14ac:dyDescent="0.25">
      <c r="A70" s="41">
        <v>3722</v>
      </c>
      <c r="B70" s="71" t="s">
        <v>324</v>
      </c>
      <c r="C70" s="43">
        <v>1542.61</v>
      </c>
      <c r="D70" s="43">
        <v>0</v>
      </c>
      <c r="E70" s="43"/>
      <c r="F70" s="43">
        <v>963.73</v>
      </c>
      <c r="G70" s="9">
        <f t="shared" si="0"/>
        <v>62.473988888960918</v>
      </c>
      <c r="H70" s="16">
        <v>0</v>
      </c>
    </row>
    <row r="71" spans="1:8" x14ac:dyDescent="0.25">
      <c r="A71" s="37">
        <v>38</v>
      </c>
      <c r="B71" s="70" t="s">
        <v>291</v>
      </c>
      <c r="C71" s="39">
        <f>SUM(C72)</f>
        <v>767.3</v>
      </c>
      <c r="D71" s="39">
        <v>2280</v>
      </c>
      <c r="E71" s="39"/>
      <c r="F71" s="39">
        <f>F72</f>
        <v>1545.42</v>
      </c>
      <c r="G71" s="9">
        <f t="shared" si="0"/>
        <v>201.41013945001959</v>
      </c>
      <c r="H71" s="10">
        <f>F71/D71*100</f>
        <v>67.78157894736843</v>
      </c>
    </row>
    <row r="72" spans="1:8" x14ac:dyDescent="0.25">
      <c r="A72" s="37">
        <v>383</v>
      </c>
      <c r="B72" s="70" t="s">
        <v>292</v>
      </c>
      <c r="C72" s="39">
        <f>C74</f>
        <v>767.3</v>
      </c>
      <c r="D72" s="39">
        <v>0</v>
      </c>
      <c r="E72" s="39"/>
      <c r="F72" s="39">
        <f>F73+F74</f>
        <v>1545.42</v>
      </c>
      <c r="G72" s="9">
        <f t="shared" si="0"/>
        <v>201.41013945001959</v>
      </c>
      <c r="H72" s="10">
        <v>0</v>
      </c>
    </row>
    <row r="73" spans="1:8" x14ac:dyDescent="0.25">
      <c r="A73" s="41">
        <v>3812</v>
      </c>
      <c r="B73" s="71" t="s">
        <v>321</v>
      </c>
      <c r="C73" s="43">
        <v>0</v>
      </c>
      <c r="D73" s="43">
        <v>0</v>
      </c>
      <c r="E73" s="43"/>
      <c r="F73" s="43">
        <v>1281.42</v>
      </c>
      <c r="G73" s="9">
        <v>0</v>
      </c>
      <c r="H73" s="16">
        <v>0</v>
      </c>
    </row>
    <row r="74" spans="1:8" x14ac:dyDescent="0.25">
      <c r="A74" s="41">
        <v>3831</v>
      </c>
      <c r="B74" s="71" t="s">
        <v>293</v>
      </c>
      <c r="C74" s="43">
        <v>767.3</v>
      </c>
      <c r="D74" s="43">
        <v>0</v>
      </c>
      <c r="E74" s="43"/>
      <c r="F74" s="43">
        <v>264</v>
      </c>
      <c r="G74" s="9">
        <f t="shared" si="0"/>
        <v>34.406359963508407</v>
      </c>
      <c r="H74" s="16">
        <v>0</v>
      </c>
    </row>
    <row r="75" spans="1:8" x14ac:dyDescent="0.25">
      <c r="A75" s="41"/>
      <c r="B75" s="71"/>
      <c r="C75" s="43">
        <v>0</v>
      </c>
      <c r="D75" s="43">
        <v>0</v>
      </c>
      <c r="E75" s="43"/>
      <c r="F75" s="43">
        <v>0</v>
      </c>
      <c r="G75" s="9">
        <v>0</v>
      </c>
      <c r="H75" s="16">
        <v>0</v>
      </c>
    </row>
    <row r="76" spans="1:8" x14ac:dyDescent="0.25">
      <c r="A76" s="89">
        <v>4</v>
      </c>
      <c r="B76" s="93" t="s">
        <v>115</v>
      </c>
      <c r="C76" s="85">
        <f>SUM(C77,C80)</f>
        <v>21832.959999999999</v>
      </c>
      <c r="D76" s="85">
        <f>SUM(D77,D80)</f>
        <v>2142148</v>
      </c>
      <c r="E76" s="85">
        <f>SUM(E77,E80)</f>
        <v>0</v>
      </c>
      <c r="F76" s="85">
        <f>SUM(F77,F80)</f>
        <v>1500186.2600000002</v>
      </c>
      <c r="G76" s="86">
        <f t="shared" si="0"/>
        <v>6871.1995991381855</v>
      </c>
      <c r="H76" s="87">
        <f>F76/D76*100</f>
        <v>70.031868012854403</v>
      </c>
    </row>
    <row r="77" spans="1:8" ht="26.4" x14ac:dyDescent="0.25">
      <c r="A77" s="37">
        <v>41</v>
      </c>
      <c r="B77" s="70" t="s">
        <v>141</v>
      </c>
      <c r="C77" s="39">
        <f>SUM(C78)</f>
        <v>0</v>
      </c>
      <c r="D77" s="39">
        <f>SUM(D78)</f>
        <v>0</v>
      </c>
      <c r="E77" s="39"/>
      <c r="F77" s="39">
        <f>SUM(F78)</f>
        <v>0</v>
      </c>
      <c r="G77" s="9">
        <v>0</v>
      </c>
      <c r="H77" s="10">
        <v>0</v>
      </c>
    </row>
    <row r="78" spans="1:8" x14ac:dyDescent="0.25">
      <c r="A78" s="37">
        <v>412</v>
      </c>
      <c r="B78" s="70" t="s">
        <v>116</v>
      </c>
      <c r="C78" s="39">
        <f>C79</f>
        <v>0</v>
      </c>
      <c r="D78" s="39">
        <v>0</v>
      </c>
      <c r="E78" s="39"/>
      <c r="F78" s="39">
        <f>F79</f>
        <v>0</v>
      </c>
      <c r="G78" s="9">
        <v>0</v>
      </c>
      <c r="H78" s="10">
        <v>0</v>
      </c>
    </row>
    <row r="79" spans="1:8" x14ac:dyDescent="0.25">
      <c r="A79" s="41">
        <v>4121</v>
      </c>
      <c r="B79" s="71" t="s">
        <v>116</v>
      </c>
      <c r="C79" s="43">
        <v>0</v>
      </c>
      <c r="D79" s="43">
        <v>0</v>
      </c>
      <c r="E79" s="43"/>
      <c r="F79" s="43">
        <v>0</v>
      </c>
      <c r="G79" s="9">
        <v>0</v>
      </c>
      <c r="H79" s="10">
        <v>0</v>
      </c>
    </row>
    <row r="80" spans="1:8" ht="26.4" x14ac:dyDescent="0.25">
      <c r="A80" s="37">
        <v>42</v>
      </c>
      <c r="B80" s="70" t="s">
        <v>102</v>
      </c>
      <c r="C80" s="39">
        <f>C81+C88</f>
        <v>21832.959999999999</v>
      </c>
      <c r="D80" s="39">
        <v>2142148</v>
      </c>
      <c r="E80" s="39"/>
      <c r="F80" s="39">
        <f>F81+F86+F88+F90</f>
        <v>1500186.2600000002</v>
      </c>
      <c r="G80" s="9">
        <f t="shared" si="0"/>
        <v>6871.1995991381855</v>
      </c>
      <c r="H80" s="10">
        <f>F80/D80*100</f>
        <v>70.031868012854403</v>
      </c>
    </row>
    <row r="81" spans="1:8" x14ac:dyDescent="0.25">
      <c r="A81" s="37">
        <v>422</v>
      </c>
      <c r="B81" s="70" t="s">
        <v>103</v>
      </c>
      <c r="C81" s="39">
        <f>SUM(C82:C87)</f>
        <v>20797.82</v>
      </c>
      <c r="D81" s="39">
        <v>0</v>
      </c>
      <c r="E81" s="39"/>
      <c r="F81" s="39">
        <f>SUM(F82:F85)</f>
        <v>1366722.81</v>
      </c>
      <c r="G81" s="9">
        <f t="shared" si="0"/>
        <v>6571.4714811456206</v>
      </c>
      <c r="H81" s="10">
        <v>0</v>
      </c>
    </row>
    <row r="82" spans="1:8" x14ac:dyDescent="0.25">
      <c r="A82" s="41" t="s">
        <v>19</v>
      </c>
      <c r="B82" s="71" t="s">
        <v>104</v>
      </c>
      <c r="C82" s="43">
        <v>1401.42</v>
      </c>
      <c r="D82" s="43">
        <v>0</v>
      </c>
      <c r="E82" s="43"/>
      <c r="F82" s="43">
        <v>136537.29999999999</v>
      </c>
      <c r="G82" s="9">
        <f t="shared" si="0"/>
        <v>9742.7823207889141</v>
      </c>
      <c r="H82" s="16">
        <v>0</v>
      </c>
    </row>
    <row r="83" spans="1:8" x14ac:dyDescent="0.25">
      <c r="A83" s="41">
        <v>4222</v>
      </c>
      <c r="B83" s="71" t="s">
        <v>105</v>
      </c>
      <c r="C83" s="43">
        <v>4617.5600000000004</v>
      </c>
      <c r="D83" s="43">
        <v>0</v>
      </c>
      <c r="E83" s="43"/>
      <c r="F83" s="43">
        <v>88574.39</v>
      </c>
      <c r="G83" s="9">
        <f t="shared" si="0"/>
        <v>1918.2076681190931</v>
      </c>
      <c r="H83" s="16">
        <v>0</v>
      </c>
    </row>
    <row r="84" spans="1:8" x14ac:dyDescent="0.25">
      <c r="A84" s="41">
        <v>4223</v>
      </c>
      <c r="B84" s="71" t="s">
        <v>106</v>
      </c>
      <c r="C84" s="43">
        <v>1818.46</v>
      </c>
      <c r="D84" s="43">
        <v>0</v>
      </c>
      <c r="E84" s="43"/>
      <c r="F84" s="43">
        <v>2352.59</v>
      </c>
      <c r="G84" s="9">
        <f t="shared" ref="G84:G89" si="2">F84/C84*100</f>
        <v>129.3726559836345</v>
      </c>
      <c r="H84" s="16">
        <v>0</v>
      </c>
    </row>
    <row r="85" spans="1:8" x14ac:dyDescent="0.25">
      <c r="A85" s="41">
        <v>4227</v>
      </c>
      <c r="B85" s="71" t="s">
        <v>107</v>
      </c>
      <c r="C85" s="43">
        <v>12960.38</v>
      </c>
      <c r="D85" s="43">
        <v>0</v>
      </c>
      <c r="E85" s="43"/>
      <c r="F85" s="43">
        <v>1139258.53</v>
      </c>
      <c r="G85" s="9">
        <f t="shared" si="2"/>
        <v>8790.3173363743972</v>
      </c>
      <c r="H85" s="16">
        <v>0</v>
      </c>
    </row>
    <row r="86" spans="1:8" s="40" customFormat="1" x14ac:dyDescent="0.25">
      <c r="A86" s="37">
        <v>423</v>
      </c>
      <c r="B86" s="70" t="s">
        <v>294</v>
      </c>
      <c r="C86" s="39">
        <v>0</v>
      </c>
      <c r="D86" s="39">
        <v>0</v>
      </c>
      <c r="E86" s="39"/>
      <c r="F86" s="39">
        <f>F87</f>
        <v>130573.84</v>
      </c>
      <c r="G86" s="9">
        <v>0</v>
      </c>
      <c r="H86" s="10">
        <v>0</v>
      </c>
    </row>
    <row r="87" spans="1:8" x14ac:dyDescent="0.25">
      <c r="A87" s="41">
        <v>4231</v>
      </c>
      <c r="B87" s="71" t="s">
        <v>295</v>
      </c>
      <c r="C87" s="43">
        <v>0</v>
      </c>
      <c r="D87" s="43">
        <v>0</v>
      </c>
      <c r="E87" s="43"/>
      <c r="F87" s="43">
        <v>130573.84</v>
      </c>
      <c r="G87" s="9">
        <v>0</v>
      </c>
      <c r="H87" s="16">
        <v>0</v>
      </c>
    </row>
    <row r="88" spans="1:8" ht="26.4" x14ac:dyDescent="0.25">
      <c r="A88" s="37">
        <v>424</v>
      </c>
      <c r="B88" s="70" t="s">
        <v>117</v>
      </c>
      <c r="C88" s="39">
        <f>C89</f>
        <v>1035.1400000000001</v>
      </c>
      <c r="D88" s="39">
        <v>0</v>
      </c>
      <c r="E88" s="39"/>
      <c r="F88" s="39">
        <f>F89</f>
        <v>1280.3499999999999</v>
      </c>
      <c r="G88" s="9">
        <f t="shared" si="2"/>
        <v>123.68858318681528</v>
      </c>
      <c r="H88" s="10">
        <v>0</v>
      </c>
    </row>
    <row r="89" spans="1:8" x14ac:dyDescent="0.25">
      <c r="A89" s="41">
        <v>4241</v>
      </c>
      <c r="B89" s="71" t="s">
        <v>108</v>
      </c>
      <c r="C89" s="43">
        <v>1035.1400000000001</v>
      </c>
      <c r="D89" s="43">
        <v>0</v>
      </c>
      <c r="E89" s="43"/>
      <c r="F89" s="43">
        <v>1280.3499999999999</v>
      </c>
      <c r="G89" s="9">
        <f t="shared" si="2"/>
        <v>123.68858318681528</v>
      </c>
      <c r="H89" s="10">
        <v>0</v>
      </c>
    </row>
    <row r="90" spans="1:8" s="40" customFormat="1" x14ac:dyDescent="0.25">
      <c r="A90" s="174">
        <v>426</v>
      </c>
      <c r="B90" s="175" t="s">
        <v>344</v>
      </c>
      <c r="C90" s="39">
        <v>0</v>
      </c>
      <c r="D90" s="39">
        <v>0</v>
      </c>
      <c r="E90" s="39"/>
      <c r="F90" s="39">
        <f>F91</f>
        <v>1609.26</v>
      </c>
      <c r="G90" s="9">
        <v>0</v>
      </c>
      <c r="H90" s="10">
        <v>0</v>
      </c>
    </row>
    <row r="91" spans="1:8" x14ac:dyDescent="0.25">
      <c r="A91" s="172">
        <v>4262</v>
      </c>
      <c r="B91" s="173" t="s">
        <v>345</v>
      </c>
      <c r="C91" s="43">
        <v>0</v>
      </c>
      <c r="D91" s="43">
        <v>0</v>
      </c>
      <c r="E91" s="43"/>
      <c r="F91" s="43">
        <v>1609.26</v>
      </c>
      <c r="G91" s="9">
        <v>0</v>
      </c>
      <c r="H91" s="10">
        <v>0</v>
      </c>
    </row>
    <row r="92" spans="1:8" ht="19.5" customHeight="1" x14ac:dyDescent="0.25">
      <c r="A92" s="94" t="s">
        <v>109</v>
      </c>
      <c r="B92" s="95"/>
      <c r="C92" s="85">
        <f>C4+C76</f>
        <v>4647038.33</v>
      </c>
      <c r="D92" s="85">
        <f>D4+D76</f>
        <v>14814758</v>
      </c>
      <c r="E92" s="85">
        <f>E4+E76</f>
        <v>0</v>
      </c>
      <c r="F92" s="85">
        <f>F4+F76</f>
        <v>9520125.4200000018</v>
      </c>
      <c r="G92" s="86">
        <f>F92/C92*100</f>
        <v>204.86436185689914</v>
      </c>
      <c r="H92" s="87">
        <f>F92/D92*100</f>
        <v>64.261093026291775</v>
      </c>
    </row>
    <row r="93" spans="1:8" x14ac:dyDescent="0.25">
      <c r="A93" s="77"/>
      <c r="B93" s="65"/>
      <c r="C93" s="66"/>
      <c r="D93" s="66"/>
      <c r="E93" s="66"/>
      <c r="F93" s="66"/>
      <c r="G93" s="72"/>
      <c r="H93" s="67"/>
    </row>
    <row r="94" spans="1:8" ht="19.5" customHeight="1" x14ac:dyDescent="0.25">
      <c r="A94" s="214" t="s">
        <v>142</v>
      </c>
      <c r="B94" s="214"/>
      <c r="C94" s="214"/>
      <c r="D94" s="214"/>
      <c r="E94" s="214"/>
      <c r="F94" s="214"/>
      <c r="G94" s="214"/>
      <c r="H94" s="214"/>
    </row>
    <row r="95" spans="1:8" s="33" customFormat="1" ht="39" customHeight="1" x14ac:dyDescent="0.25">
      <c r="A95" s="29" t="s">
        <v>178</v>
      </c>
      <c r="B95" s="30" t="s">
        <v>179</v>
      </c>
      <c r="C95" s="31" t="s">
        <v>276</v>
      </c>
      <c r="D95" s="32" t="s">
        <v>304</v>
      </c>
      <c r="E95" s="32" t="s">
        <v>303</v>
      </c>
      <c r="F95" s="32" t="s">
        <v>305</v>
      </c>
      <c r="G95" s="5" t="s">
        <v>50</v>
      </c>
      <c r="H95" s="6" t="s">
        <v>50</v>
      </c>
    </row>
    <row r="96" spans="1:8" s="74" customFormat="1" ht="13.5" customHeight="1" x14ac:dyDescent="0.25">
      <c r="A96" s="217">
        <v>1</v>
      </c>
      <c r="B96" s="217"/>
      <c r="C96" s="34">
        <v>2</v>
      </c>
      <c r="D96" s="35">
        <v>3</v>
      </c>
      <c r="E96" s="35">
        <v>4</v>
      </c>
      <c r="F96" s="35">
        <v>5</v>
      </c>
      <c r="G96" s="35" t="s">
        <v>51</v>
      </c>
      <c r="H96" s="73" t="s">
        <v>273</v>
      </c>
    </row>
    <row r="97" spans="1:8" ht="19.5" customHeight="1" x14ac:dyDescent="0.25">
      <c r="A97" s="60">
        <v>1</v>
      </c>
      <c r="B97" s="60" t="s">
        <v>132</v>
      </c>
      <c r="C97" s="50">
        <v>163794.5</v>
      </c>
      <c r="D97" s="50">
        <v>178270</v>
      </c>
      <c r="E97" s="50"/>
      <c r="F97" s="50">
        <v>164618.84</v>
      </c>
      <c r="G97" s="10">
        <f t="shared" ref="G97:G102" si="3">F97/C97*100</f>
        <v>100.5032769720595</v>
      </c>
      <c r="H97" s="10">
        <f t="shared" ref="H97:H102" si="4">F97/D97*100</f>
        <v>92.342424412408135</v>
      </c>
    </row>
    <row r="98" spans="1:8" ht="19.5" customHeight="1" x14ac:dyDescent="0.25">
      <c r="A98" s="60">
        <v>2</v>
      </c>
      <c r="B98" s="60" t="s">
        <v>136</v>
      </c>
      <c r="C98" s="50">
        <v>1328514.6100000001</v>
      </c>
      <c r="D98" s="50">
        <v>1552795</v>
      </c>
      <c r="E98" s="50"/>
      <c r="F98" s="50">
        <v>1508557.47</v>
      </c>
      <c r="G98" s="10">
        <f t="shared" si="3"/>
        <v>113.55219270038739</v>
      </c>
      <c r="H98" s="10">
        <f t="shared" si="4"/>
        <v>97.151103011022059</v>
      </c>
    </row>
    <row r="99" spans="1:8" ht="19.5" customHeight="1" x14ac:dyDescent="0.25">
      <c r="A99" s="60">
        <v>3</v>
      </c>
      <c r="B99" s="60" t="s">
        <v>133</v>
      </c>
      <c r="C99" s="50">
        <v>2482.08</v>
      </c>
      <c r="D99" s="50">
        <v>5900</v>
      </c>
      <c r="E99" s="50"/>
      <c r="F99" s="50">
        <v>3769.26</v>
      </c>
      <c r="G99" s="10">
        <f t="shared" si="3"/>
        <v>151.85892477277122</v>
      </c>
      <c r="H99" s="10">
        <f t="shared" si="4"/>
        <v>63.885762711864416</v>
      </c>
    </row>
    <row r="100" spans="1:8" ht="19.5" customHeight="1" x14ac:dyDescent="0.25">
      <c r="A100" s="60">
        <v>4</v>
      </c>
      <c r="B100" s="60" t="s">
        <v>134</v>
      </c>
      <c r="C100" s="50">
        <v>1446.59</v>
      </c>
      <c r="D100" s="50">
        <v>1673</v>
      </c>
      <c r="E100" s="50"/>
      <c r="F100" s="50">
        <v>1522.5</v>
      </c>
      <c r="G100" s="10">
        <f t="shared" si="3"/>
        <v>105.24751311705461</v>
      </c>
      <c r="H100" s="10">
        <f t="shared" si="4"/>
        <v>91.004184100418399</v>
      </c>
    </row>
    <row r="101" spans="1:8" ht="19.5" customHeight="1" x14ac:dyDescent="0.25">
      <c r="A101" s="60">
        <v>5</v>
      </c>
      <c r="B101" s="60" t="s">
        <v>135</v>
      </c>
      <c r="C101" s="50">
        <v>3150800.55</v>
      </c>
      <c r="D101" s="50">
        <v>13076120</v>
      </c>
      <c r="E101" s="50"/>
      <c r="F101" s="50">
        <v>7841657.3499999996</v>
      </c>
      <c r="G101" s="10">
        <f t="shared" si="3"/>
        <v>248.87825254442083</v>
      </c>
      <c r="H101" s="10">
        <f t="shared" si="4"/>
        <v>59.96929784982089</v>
      </c>
    </row>
    <row r="102" spans="1:8" ht="19.5" customHeight="1" x14ac:dyDescent="0.25">
      <c r="A102" s="60"/>
      <c r="B102" s="62" t="s">
        <v>137</v>
      </c>
      <c r="C102" s="63">
        <f>SUM(C97:C101)</f>
        <v>4647038.33</v>
      </c>
      <c r="D102" s="63">
        <f>SUM(D97:D101)</f>
        <v>14814758</v>
      </c>
      <c r="E102" s="63"/>
      <c r="F102" s="63">
        <f>SUM(F97:F101)</f>
        <v>9520125.4199999999</v>
      </c>
      <c r="G102" s="10">
        <f t="shared" si="3"/>
        <v>204.86436185689908</v>
      </c>
      <c r="H102" s="10">
        <f t="shared" si="4"/>
        <v>64.261093026291761</v>
      </c>
    </row>
    <row r="104" spans="1:8" x14ac:dyDescent="0.25">
      <c r="A104" s="4"/>
      <c r="B104" s="4" t="s">
        <v>412</v>
      </c>
      <c r="D104" s="26" t="s">
        <v>337</v>
      </c>
      <c r="F104" s="122"/>
      <c r="G104" s="122"/>
      <c r="H104" s="122" t="s">
        <v>270</v>
      </c>
    </row>
    <row r="105" spans="1:8" x14ac:dyDescent="0.25">
      <c r="A105" s="4"/>
      <c r="B105" s="4" t="s">
        <v>408</v>
      </c>
      <c r="F105" s="122"/>
      <c r="G105" s="122" t="s">
        <v>271</v>
      </c>
      <c r="H105" s="122"/>
    </row>
    <row r="106" spans="1:8" x14ac:dyDescent="0.25">
      <c r="A106" s="4"/>
      <c r="B106" s="4" t="s">
        <v>407</v>
      </c>
    </row>
  </sheetData>
  <mergeCells count="4">
    <mergeCell ref="A96:B96"/>
    <mergeCell ref="A1:H1"/>
    <mergeCell ref="A3:B3"/>
    <mergeCell ref="A94:H94"/>
  </mergeCells>
  <pageMargins left="0.7" right="0.7" top="0.75" bottom="0.75" header="0.3" footer="0.3"/>
  <pageSetup paperSize="9" scale="56" fitToHeight="4" orientation="portrait" r:id="rId1"/>
  <headerFooter alignWithMargins="0"/>
  <rowBreaks count="1" manualBreakCount="1">
    <brk id="9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6"/>
  <sheetViews>
    <sheetView showGridLines="0" topLeftCell="A400" zoomScaleNormal="100" workbookViewId="0">
      <selection activeCell="B404" sqref="B404"/>
    </sheetView>
  </sheetViews>
  <sheetFormatPr defaultRowHeight="27" customHeight="1" x14ac:dyDescent="0.25"/>
  <cols>
    <col min="1" max="1" width="9.44140625" style="97" customWidth="1"/>
    <col min="2" max="2" width="13.109375" style="97" customWidth="1"/>
    <col min="3" max="3" width="47.44140625" style="97" customWidth="1"/>
    <col min="4" max="4" width="15.109375" style="121" customWidth="1"/>
    <col min="5" max="5" width="13.6640625" style="122" customWidth="1"/>
    <col min="6" max="6" width="14.33203125" style="122" customWidth="1"/>
    <col min="7" max="7" width="16.5546875" style="122" customWidth="1"/>
    <col min="8" max="8" width="14.21875" style="122" customWidth="1"/>
    <col min="9" max="9" width="11.6640625" style="100" customWidth="1"/>
    <col min="10" max="10" width="11.109375" style="100" customWidth="1"/>
    <col min="11" max="11" width="13.77734375" style="97" customWidth="1"/>
    <col min="12" max="13" width="11.109375" style="97" customWidth="1"/>
    <col min="14" max="16384" width="8.88671875" style="97"/>
  </cols>
  <sheetData>
    <row r="1" spans="1:11" ht="27" customHeight="1" x14ac:dyDescent="0.25">
      <c r="A1" s="225" t="s">
        <v>353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1" s="100" customFormat="1" ht="27" customHeight="1" x14ac:dyDescent="0.25">
      <c r="A2" s="98"/>
      <c r="B2" s="221" t="s">
        <v>0</v>
      </c>
      <c r="C2" s="222"/>
      <c r="D2" s="98" t="s">
        <v>44</v>
      </c>
      <c r="E2" s="123" t="s">
        <v>274</v>
      </c>
      <c r="F2" s="123" t="s">
        <v>299</v>
      </c>
      <c r="G2" s="123" t="s">
        <v>300</v>
      </c>
      <c r="H2" s="123" t="s">
        <v>326</v>
      </c>
      <c r="I2" s="98" t="s">
        <v>46</v>
      </c>
      <c r="J2" s="98" t="s">
        <v>47</v>
      </c>
    </row>
    <row r="3" spans="1:11" s="105" customFormat="1" ht="14.25" customHeight="1" x14ac:dyDescent="0.25">
      <c r="A3" s="101"/>
      <c r="B3" s="223" t="s">
        <v>1</v>
      </c>
      <c r="C3" s="224"/>
      <c r="D3" s="102"/>
      <c r="E3" s="103">
        <v>2</v>
      </c>
      <c r="F3" s="103">
        <v>3</v>
      </c>
      <c r="G3" s="103">
        <v>4</v>
      </c>
      <c r="H3" s="103">
        <v>5</v>
      </c>
      <c r="I3" s="102" t="s">
        <v>45</v>
      </c>
      <c r="J3" s="102" t="s">
        <v>269</v>
      </c>
      <c r="K3" s="104"/>
    </row>
    <row r="4" spans="1:11" s="144" customFormat="1" ht="27" customHeight="1" x14ac:dyDescent="0.25">
      <c r="A4" s="140"/>
      <c r="B4" s="141">
        <v>17224</v>
      </c>
      <c r="C4" s="141" t="s">
        <v>180</v>
      </c>
      <c r="D4" s="142"/>
      <c r="E4" s="143">
        <f>E5</f>
        <v>4647038.330000001</v>
      </c>
      <c r="F4" s="143">
        <f>F5</f>
        <v>14814758</v>
      </c>
      <c r="G4" s="143">
        <f>G5</f>
        <v>0</v>
      </c>
      <c r="H4" s="143">
        <f>H5</f>
        <v>9520125.4199999999</v>
      </c>
      <c r="I4" s="106">
        <f t="shared" ref="I4:I12" si="0">H4/E4*100</f>
        <v>204.86436185689905</v>
      </c>
      <c r="J4" s="106">
        <f t="shared" ref="J4:J9" si="1">H4/F4*100</f>
        <v>64.261093026291761</v>
      </c>
    </row>
    <row r="5" spans="1:11" ht="31.2" customHeight="1" x14ac:dyDescent="0.25">
      <c r="A5" s="107">
        <v>90</v>
      </c>
      <c r="B5" s="108" t="s">
        <v>2</v>
      </c>
      <c r="C5" s="107" t="s">
        <v>181</v>
      </c>
      <c r="D5" s="108"/>
      <c r="E5" s="99">
        <f>E6+E146+E211+E215+E236+E242+E320+E345+E370</f>
        <v>4647038.330000001</v>
      </c>
      <c r="F5" s="99">
        <f>F6+F146+F211+F215+F236+F242+F320+F345+F370</f>
        <v>14814758</v>
      </c>
      <c r="G5" s="99">
        <v>0</v>
      </c>
      <c r="H5" s="99">
        <f>H6+H146+H211+H215+H236+H242+H320+H345+H370</f>
        <v>9520125.4199999999</v>
      </c>
      <c r="I5" s="109">
        <f t="shared" si="0"/>
        <v>204.86436185689905</v>
      </c>
      <c r="J5" s="109">
        <f t="shared" si="1"/>
        <v>64.261093026291761</v>
      </c>
    </row>
    <row r="6" spans="1:11" ht="27" customHeight="1" x14ac:dyDescent="0.25">
      <c r="A6" s="107">
        <v>2201</v>
      </c>
      <c r="B6" s="108" t="s">
        <v>2</v>
      </c>
      <c r="C6" s="107" t="s">
        <v>199</v>
      </c>
      <c r="D6" s="108"/>
      <c r="E6" s="99">
        <f>E7+E42+E54+E121</f>
        <v>2818986.8</v>
      </c>
      <c r="F6" s="99">
        <f>F7+F42+F54+F121</f>
        <v>3252297</v>
      </c>
      <c r="G6" s="99">
        <f>G7+G42+G54+G121</f>
        <v>0</v>
      </c>
      <c r="H6" s="99">
        <f>H7+H42+H54+H121</f>
        <v>3190372.13</v>
      </c>
      <c r="I6" s="109">
        <f t="shared" si="0"/>
        <v>113.17442600298804</v>
      </c>
      <c r="J6" s="109">
        <f t="shared" si="1"/>
        <v>98.0959650978985</v>
      </c>
      <c r="K6" s="150"/>
    </row>
    <row r="7" spans="1:11" ht="27" customHeight="1" x14ac:dyDescent="0.25">
      <c r="A7" s="110" t="s">
        <v>189</v>
      </c>
      <c r="B7" s="111" t="s">
        <v>3</v>
      </c>
      <c r="C7" s="110" t="s">
        <v>190</v>
      </c>
      <c r="D7" s="112">
        <v>48007</v>
      </c>
      <c r="E7" s="113">
        <f>E8</f>
        <v>71802.010000000009</v>
      </c>
      <c r="F7" s="119">
        <v>71425</v>
      </c>
      <c r="G7" s="119"/>
      <c r="H7" s="119">
        <f>H8</f>
        <v>71425.200000000012</v>
      </c>
      <c r="I7" s="120">
        <f t="shared" si="0"/>
        <v>99.475209677277846</v>
      </c>
      <c r="J7" s="120">
        <f t="shared" si="1"/>
        <v>100.00028001400072</v>
      </c>
    </row>
    <row r="8" spans="1:11" ht="27" customHeight="1" x14ac:dyDescent="0.25">
      <c r="A8" s="111"/>
      <c r="B8" s="110">
        <v>3</v>
      </c>
      <c r="C8" s="110" t="s">
        <v>144</v>
      </c>
      <c r="D8" s="112"/>
      <c r="E8" s="113">
        <f>E9+E38</f>
        <v>71802.010000000009</v>
      </c>
      <c r="F8" s="119">
        <f>F9+F38</f>
        <v>71425</v>
      </c>
      <c r="G8" s="119"/>
      <c r="H8" s="119">
        <f>SUM(H9,H38)</f>
        <v>71425.200000000012</v>
      </c>
      <c r="I8" s="120">
        <f t="shared" si="0"/>
        <v>99.475209677277846</v>
      </c>
      <c r="J8" s="120">
        <f t="shared" si="1"/>
        <v>100.00028001400072</v>
      </c>
    </row>
    <row r="9" spans="1:11" ht="27" customHeight="1" x14ac:dyDescent="0.25">
      <c r="A9" s="111"/>
      <c r="B9" s="110">
        <v>32</v>
      </c>
      <c r="C9" s="110" t="s">
        <v>143</v>
      </c>
      <c r="D9" s="112"/>
      <c r="E9" s="113">
        <f>E10+E14+E21+E30+E32</f>
        <v>70474.780000000013</v>
      </c>
      <c r="F9" s="119">
        <v>70257</v>
      </c>
      <c r="G9" s="119"/>
      <c r="H9" s="119">
        <f>H10+H14+H21+H30+H32</f>
        <v>70264.670000000013</v>
      </c>
      <c r="I9" s="120">
        <f t="shared" si="0"/>
        <v>99.70186497921668</v>
      </c>
      <c r="J9" s="120">
        <f t="shared" si="1"/>
        <v>100.01091706164512</v>
      </c>
    </row>
    <row r="10" spans="1:11" ht="27" customHeight="1" x14ac:dyDescent="0.25">
      <c r="A10" s="111"/>
      <c r="B10" s="110">
        <v>321</v>
      </c>
      <c r="C10" s="110" t="s">
        <v>5</v>
      </c>
      <c r="D10" s="112"/>
      <c r="E10" s="113">
        <f>SUM(E11:E13)</f>
        <v>7359.4800000000005</v>
      </c>
      <c r="F10" s="119"/>
      <c r="G10" s="119"/>
      <c r="H10" s="119">
        <f>SUM(H11:H13)</f>
        <v>6410.0700000000006</v>
      </c>
      <c r="I10" s="120">
        <f t="shared" si="0"/>
        <v>87.099496160054784</v>
      </c>
      <c r="J10" s="120"/>
    </row>
    <row r="11" spans="1:11" ht="27" customHeight="1" x14ac:dyDescent="0.25">
      <c r="A11" s="135"/>
      <c r="B11" s="115">
        <v>3211</v>
      </c>
      <c r="C11" s="115" t="s">
        <v>8</v>
      </c>
      <c r="D11" s="136"/>
      <c r="E11" s="114">
        <v>7034.31</v>
      </c>
      <c r="F11" s="117"/>
      <c r="G11" s="117"/>
      <c r="H11" s="117">
        <v>5517.18</v>
      </c>
      <c r="I11" s="118">
        <f t="shared" si="0"/>
        <v>78.432426208114222</v>
      </c>
      <c r="J11" s="118"/>
      <c r="K11" s="150"/>
    </row>
    <row r="12" spans="1:11" ht="27" customHeight="1" x14ac:dyDescent="0.25">
      <c r="A12" s="135"/>
      <c r="B12" s="115">
        <v>3213</v>
      </c>
      <c r="C12" s="115" t="s">
        <v>191</v>
      </c>
      <c r="D12" s="136"/>
      <c r="E12" s="114">
        <v>325.17</v>
      </c>
      <c r="F12" s="117"/>
      <c r="G12" s="117"/>
      <c r="H12" s="117">
        <v>876.09</v>
      </c>
      <c r="I12" s="118">
        <f t="shared" si="0"/>
        <v>269.42522372912634</v>
      </c>
      <c r="J12" s="118"/>
    </row>
    <row r="13" spans="1:11" ht="27" customHeight="1" x14ac:dyDescent="0.25">
      <c r="A13" s="135"/>
      <c r="B13" s="115">
        <v>3214</v>
      </c>
      <c r="C13" s="115" t="s">
        <v>192</v>
      </c>
      <c r="D13" s="136"/>
      <c r="E13" s="114">
        <v>0</v>
      </c>
      <c r="F13" s="117"/>
      <c r="G13" s="117"/>
      <c r="H13" s="117">
        <v>16.8</v>
      </c>
      <c r="I13" s="118">
        <v>0</v>
      </c>
      <c r="J13" s="118"/>
    </row>
    <row r="14" spans="1:11" ht="27" customHeight="1" x14ac:dyDescent="0.25">
      <c r="A14" s="111"/>
      <c r="B14" s="110">
        <v>322</v>
      </c>
      <c r="C14" s="110" t="s">
        <v>193</v>
      </c>
      <c r="D14" s="112"/>
      <c r="E14" s="113">
        <f>SUM(E15:E20)</f>
        <v>35211.360000000001</v>
      </c>
      <c r="F14" s="119"/>
      <c r="G14" s="119"/>
      <c r="H14" s="119">
        <f>SUM(H15:H20)</f>
        <v>33484.5</v>
      </c>
      <c r="I14" s="120">
        <f>H14/E14*100</f>
        <v>95.095730468803254</v>
      </c>
      <c r="J14" s="120"/>
    </row>
    <row r="15" spans="1:11" ht="27" customHeight="1" x14ac:dyDescent="0.25">
      <c r="A15" s="135"/>
      <c r="B15" s="115">
        <v>3221</v>
      </c>
      <c r="C15" s="115" t="s">
        <v>34</v>
      </c>
      <c r="D15" s="136"/>
      <c r="E15" s="114">
        <v>19908.43</v>
      </c>
      <c r="F15" s="117"/>
      <c r="G15" s="117"/>
      <c r="H15" s="117">
        <v>13002.98</v>
      </c>
      <c r="I15" s="118">
        <f>H15/E15*100</f>
        <v>65.313939873711789</v>
      </c>
      <c r="J15" s="118"/>
    </row>
    <row r="16" spans="1:11" ht="27" customHeight="1" x14ac:dyDescent="0.25">
      <c r="A16" s="135"/>
      <c r="B16" s="115">
        <v>3222</v>
      </c>
      <c r="C16" s="115" t="s">
        <v>42</v>
      </c>
      <c r="D16" s="136"/>
      <c r="E16" s="114">
        <v>9556.0400000000009</v>
      </c>
      <c r="F16" s="117"/>
      <c r="G16" s="117"/>
      <c r="H16" s="117">
        <v>13493.43</v>
      </c>
      <c r="I16" s="118">
        <f>H16/E16*100</f>
        <v>141.20315528189499</v>
      </c>
      <c r="J16" s="118"/>
    </row>
    <row r="17" spans="1:10" ht="27" customHeight="1" x14ac:dyDescent="0.25">
      <c r="A17" s="135"/>
      <c r="B17" s="115">
        <v>3223</v>
      </c>
      <c r="C17" s="115" t="s">
        <v>31</v>
      </c>
      <c r="D17" s="136"/>
      <c r="E17" s="114">
        <v>0</v>
      </c>
      <c r="F17" s="117"/>
      <c r="G17" s="117"/>
      <c r="H17" s="117">
        <v>298.83</v>
      </c>
      <c r="I17" s="118">
        <v>0</v>
      </c>
      <c r="J17" s="118"/>
    </row>
    <row r="18" spans="1:10" ht="27" customHeight="1" x14ac:dyDescent="0.25">
      <c r="A18" s="135"/>
      <c r="B18" s="115">
        <v>3224</v>
      </c>
      <c r="C18" s="115" t="s">
        <v>194</v>
      </c>
      <c r="D18" s="136"/>
      <c r="E18" s="114">
        <v>1990.84</v>
      </c>
      <c r="F18" s="117"/>
      <c r="G18" s="117"/>
      <c r="H18" s="117">
        <v>3527.65</v>
      </c>
      <c r="I18" s="118">
        <f>H18/E18*100</f>
        <v>177.19404874324408</v>
      </c>
      <c r="J18" s="118"/>
    </row>
    <row r="19" spans="1:10" ht="27" customHeight="1" x14ac:dyDescent="0.25">
      <c r="A19" s="135"/>
      <c r="B19" s="115">
        <v>3225</v>
      </c>
      <c r="C19" s="115" t="s">
        <v>36</v>
      </c>
      <c r="D19" s="136"/>
      <c r="E19" s="114">
        <v>995.42</v>
      </c>
      <c r="F19" s="117"/>
      <c r="G19" s="117"/>
      <c r="H19" s="117">
        <v>2893.98</v>
      </c>
      <c r="I19" s="118">
        <f>H19/E19*100</f>
        <v>290.72954129915013</v>
      </c>
      <c r="J19" s="118"/>
    </row>
    <row r="20" spans="1:10" ht="27" customHeight="1" x14ac:dyDescent="0.25">
      <c r="A20" s="135"/>
      <c r="B20" s="115">
        <v>3227</v>
      </c>
      <c r="C20" s="115" t="s">
        <v>27</v>
      </c>
      <c r="D20" s="136"/>
      <c r="E20" s="114">
        <v>2760.63</v>
      </c>
      <c r="F20" s="117"/>
      <c r="G20" s="117"/>
      <c r="H20" s="117">
        <v>267.63</v>
      </c>
      <c r="I20" s="118">
        <v>0</v>
      </c>
      <c r="J20" s="118"/>
    </row>
    <row r="21" spans="1:10" ht="27" customHeight="1" x14ac:dyDescent="0.25">
      <c r="A21" s="111"/>
      <c r="B21" s="110" t="s">
        <v>11</v>
      </c>
      <c r="C21" s="110" t="s">
        <v>12</v>
      </c>
      <c r="D21" s="112"/>
      <c r="E21" s="113">
        <f>SUM(E22:E29)</f>
        <v>23358.069999999996</v>
      </c>
      <c r="F21" s="119"/>
      <c r="G21" s="119"/>
      <c r="H21" s="119">
        <f>SUM(H22:H29)</f>
        <v>26895.320000000003</v>
      </c>
      <c r="I21" s="120">
        <f t="shared" ref="I21:I30" si="2">H21/E21*100</f>
        <v>115.14358848997372</v>
      </c>
      <c r="J21" s="120"/>
    </row>
    <row r="22" spans="1:10" ht="27" customHeight="1" x14ac:dyDescent="0.25">
      <c r="A22" s="135"/>
      <c r="B22" s="115">
        <v>3231</v>
      </c>
      <c r="C22" s="115" t="s">
        <v>38</v>
      </c>
      <c r="D22" s="136"/>
      <c r="E22" s="114">
        <v>4910.74</v>
      </c>
      <c r="F22" s="117"/>
      <c r="G22" s="117"/>
      <c r="H22" s="117">
        <v>3271.89</v>
      </c>
      <c r="I22" s="118">
        <f t="shared" si="2"/>
        <v>66.6272292974175</v>
      </c>
      <c r="J22" s="118"/>
    </row>
    <row r="23" spans="1:10" ht="27" customHeight="1" x14ac:dyDescent="0.25">
      <c r="A23" s="135"/>
      <c r="B23" s="115">
        <v>3232</v>
      </c>
      <c r="C23" s="115" t="s">
        <v>17</v>
      </c>
      <c r="D23" s="136"/>
      <c r="E23" s="114">
        <v>5972.53</v>
      </c>
      <c r="F23" s="117"/>
      <c r="G23" s="117"/>
      <c r="H23" s="117">
        <v>9284.3799999999992</v>
      </c>
      <c r="I23" s="118">
        <f t="shared" si="2"/>
        <v>155.45137487798303</v>
      </c>
      <c r="J23" s="118"/>
    </row>
    <row r="24" spans="1:10" ht="27" customHeight="1" x14ac:dyDescent="0.25">
      <c r="A24" s="135"/>
      <c r="B24" s="115">
        <v>3233</v>
      </c>
      <c r="C24" s="115" t="s">
        <v>32</v>
      </c>
      <c r="D24" s="136"/>
      <c r="E24" s="114">
        <v>91.98</v>
      </c>
      <c r="F24" s="117"/>
      <c r="G24" s="117"/>
      <c r="H24" s="117">
        <v>110.5</v>
      </c>
      <c r="I24" s="118">
        <f t="shared" si="2"/>
        <v>120.13481191563382</v>
      </c>
      <c r="J24" s="118"/>
    </row>
    <row r="25" spans="1:10" ht="27" customHeight="1" x14ac:dyDescent="0.25">
      <c r="A25" s="135"/>
      <c r="B25" s="115">
        <v>3234</v>
      </c>
      <c r="C25" s="115" t="s">
        <v>39</v>
      </c>
      <c r="D25" s="136"/>
      <c r="E25" s="114">
        <v>5972.53</v>
      </c>
      <c r="F25" s="117"/>
      <c r="G25" s="117"/>
      <c r="H25" s="117">
        <v>7246.12</v>
      </c>
      <c r="I25" s="118">
        <f t="shared" si="2"/>
        <v>121.3241289704698</v>
      </c>
      <c r="J25" s="118"/>
    </row>
    <row r="26" spans="1:10" ht="27" customHeight="1" x14ac:dyDescent="0.25">
      <c r="A26" s="135"/>
      <c r="B26" s="115">
        <v>3236</v>
      </c>
      <c r="C26" s="115" t="s">
        <v>43</v>
      </c>
      <c r="D26" s="136"/>
      <c r="E26" s="114">
        <v>530.89</v>
      </c>
      <c r="F26" s="117"/>
      <c r="G26" s="117"/>
      <c r="H26" s="117">
        <v>724.04</v>
      </c>
      <c r="I26" s="118">
        <f t="shared" si="2"/>
        <v>136.38230141837292</v>
      </c>
      <c r="J26" s="118"/>
    </row>
    <row r="27" spans="1:10" ht="27" customHeight="1" x14ac:dyDescent="0.25">
      <c r="A27" s="135"/>
      <c r="B27" s="115">
        <v>3237</v>
      </c>
      <c r="C27" s="115" t="s">
        <v>195</v>
      </c>
      <c r="D27" s="136"/>
      <c r="E27" s="114">
        <v>2212.4899999999998</v>
      </c>
      <c r="F27" s="117"/>
      <c r="G27" s="117"/>
      <c r="H27" s="117">
        <v>1272.9000000000001</v>
      </c>
      <c r="I27" s="118">
        <f t="shared" si="2"/>
        <v>57.532463423563506</v>
      </c>
      <c r="J27" s="118"/>
    </row>
    <row r="28" spans="1:10" ht="27" customHeight="1" x14ac:dyDescent="0.25">
      <c r="A28" s="135"/>
      <c r="B28" s="115">
        <v>3238</v>
      </c>
      <c r="C28" s="115" t="s">
        <v>22</v>
      </c>
      <c r="D28" s="136"/>
      <c r="E28" s="114">
        <v>1543.35</v>
      </c>
      <c r="F28" s="117"/>
      <c r="G28" s="117"/>
      <c r="H28" s="117">
        <v>1394.11</v>
      </c>
      <c r="I28" s="118">
        <f t="shared" si="2"/>
        <v>90.330126024556961</v>
      </c>
      <c r="J28" s="118"/>
    </row>
    <row r="29" spans="1:10" ht="27" customHeight="1" x14ac:dyDescent="0.25">
      <c r="A29" s="135"/>
      <c r="B29" s="115">
        <v>3239</v>
      </c>
      <c r="C29" s="115" t="s">
        <v>15</v>
      </c>
      <c r="D29" s="136"/>
      <c r="E29" s="114">
        <v>2123.56</v>
      </c>
      <c r="F29" s="117"/>
      <c r="G29" s="117"/>
      <c r="H29" s="117">
        <v>3591.38</v>
      </c>
      <c r="I29" s="118">
        <f t="shared" si="2"/>
        <v>169.12072180677731</v>
      </c>
      <c r="J29" s="118"/>
    </row>
    <row r="30" spans="1:10" s="138" customFormat="1" ht="27" customHeight="1" x14ac:dyDescent="0.25">
      <c r="A30" s="111"/>
      <c r="B30" s="110">
        <v>324</v>
      </c>
      <c r="C30" s="110" t="s">
        <v>207</v>
      </c>
      <c r="D30" s="112"/>
      <c r="E30" s="113">
        <f>E31</f>
        <v>870.66</v>
      </c>
      <c r="F30" s="119"/>
      <c r="G30" s="119"/>
      <c r="H30" s="119">
        <f>H31</f>
        <v>53.1</v>
      </c>
      <c r="I30" s="120">
        <f t="shared" si="2"/>
        <v>6.098821583626215</v>
      </c>
      <c r="J30" s="120"/>
    </row>
    <row r="31" spans="1:10" ht="27" customHeight="1" x14ac:dyDescent="0.25">
      <c r="A31" s="135"/>
      <c r="B31" s="115">
        <v>3241</v>
      </c>
      <c r="C31" s="115" t="s">
        <v>207</v>
      </c>
      <c r="D31" s="136"/>
      <c r="E31" s="114">
        <v>870.66</v>
      </c>
      <c r="F31" s="117"/>
      <c r="G31" s="117"/>
      <c r="H31" s="117">
        <v>53.1</v>
      </c>
      <c r="I31" s="118">
        <v>0</v>
      </c>
      <c r="J31" s="118"/>
    </row>
    <row r="32" spans="1:10" s="138" customFormat="1" ht="27" customHeight="1" x14ac:dyDescent="0.25">
      <c r="A32" s="111"/>
      <c r="B32" s="110">
        <v>329</v>
      </c>
      <c r="C32" s="110" t="s">
        <v>23</v>
      </c>
      <c r="D32" s="112"/>
      <c r="E32" s="113">
        <f>SUM(E33:E37)</f>
        <v>3675.21</v>
      </c>
      <c r="F32" s="119"/>
      <c r="G32" s="119"/>
      <c r="H32" s="119">
        <f>SUM(H34:H37)</f>
        <v>3421.6800000000003</v>
      </c>
      <c r="I32" s="120">
        <f>H32/E32*100</f>
        <v>93.101618683014038</v>
      </c>
      <c r="J32" s="120"/>
    </row>
    <row r="33" spans="1:10" ht="27" customHeight="1" x14ac:dyDescent="0.25">
      <c r="A33" s="135"/>
      <c r="B33" s="115">
        <v>3292</v>
      </c>
      <c r="C33" s="115" t="s">
        <v>204</v>
      </c>
      <c r="D33" s="136"/>
      <c r="E33" s="114">
        <v>32.630000000000003</v>
      </c>
      <c r="F33" s="117"/>
      <c r="G33" s="117"/>
      <c r="H33" s="117">
        <v>0</v>
      </c>
      <c r="I33" s="118">
        <v>0</v>
      </c>
      <c r="J33" s="118"/>
    </row>
    <row r="34" spans="1:10" ht="27" customHeight="1" x14ac:dyDescent="0.25">
      <c r="A34" s="135"/>
      <c r="B34" s="115">
        <v>3293</v>
      </c>
      <c r="C34" s="115" t="s">
        <v>196</v>
      </c>
      <c r="D34" s="136"/>
      <c r="E34" s="114">
        <v>1459.95</v>
      </c>
      <c r="F34" s="117"/>
      <c r="G34" s="117"/>
      <c r="H34" s="117">
        <v>709.25</v>
      </c>
      <c r="I34" s="118">
        <f t="shared" ref="I34:I40" si="3">H34/E34*100</f>
        <v>48.580430836672491</v>
      </c>
      <c r="J34" s="118"/>
    </row>
    <row r="35" spans="1:10" ht="27" customHeight="1" x14ac:dyDescent="0.25">
      <c r="A35" s="135"/>
      <c r="B35" s="115">
        <v>3294</v>
      </c>
      <c r="C35" s="115" t="s">
        <v>197</v>
      </c>
      <c r="D35" s="136"/>
      <c r="E35" s="114">
        <v>476.11</v>
      </c>
      <c r="F35" s="117"/>
      <c r="G35" s="117"/>
      <c r="H35" s="117">
        <v>500</v>
      </c>
      <c r="I35" s="118">
        <f t="shared" si="3"/>
        <v>105.01774799941191</v>
      </c>
      <c r="J35" s="118"/>
    </row>
    <row r="36" spans="1:10" ht="27" customHeight="1" x14ac:dyDescent="0.25">
      <c r="A36" s="135"/>
      <c r="B36" s="115">
        <v>3295</v>
      </c>
      <c r="C36" s="115" t="s">
        <v>41</v>
      </c>
      <c r="D36" s="136"/>
      <c r="E36" s="114">
        <v>0</v>
      </c>
      <c r="F36" s="117"/>
      <c r="G36" s="117"/>
      <c r="H36" s="117">
        <v>43.91</v>
      </c>
      <c r="I36" s="118">
        <v>0</v>
      </c>
      <c r="J36" s="118"/>
    </row>
    <row r="37" spans="1:10" ht="27" customHeight="1" x14ac:dyDescent="0.25">
      <c r="A37" s="135"/>
      <c r="B37" s="115">
        <v>3299</v>
      </c>
      <c r="C37" s="115" t="s">
        <v>23</v>
      </c>
      <c r="D37" s="136"/>
      <c r="E37" s="114">
        <v>1706.52</v>
      </c>
      <c r="F37" s="117"/>
      <c r="G37" s="117"/>
      <c r="H37" s="117">
        <v>2168.52</v>
      </c>
      <c r="I37" s="118">
        <f t="shared" si="3"/>
        <v>127.0726390549188</v>
      </c>
      <c r="J37" s="118"/>
    </row>
    <row r="38" spans="1:10" ht="27" customHeight="1" x14ac:dyDescent="0.25">
      <c r="A38" s="111"/>
      <c r="B38" s="110">
        <v>34</v>
      </c>
      <c r="C38" s="110" t="s">
        <v>145</v>
      </c>
      <c r="D38" s="112"/>
      <c r="E38" s="113">
        <f>E39</f>
        <v>1327.23</v>
      </c>
      <c r="F38" s="119">
        <v>1168</v>
      </c>
      <c r="G38" s="119"/>
      <c r="H38" s="119">
        <f>H39</f>
        <v>1160.53</v>
      </c>
      <c r="I38" s="120">
        <f t="shared" si="3"/>
        <v>87.440006630350425</v>
      </c>
      <c r="J38" s="120">
        <f>H38/F38*100</f>
        <v>99.360445205479451</v>
      </c>
    </row>
    <row r="39" spans="1:10" ht="27" customHeight="1" x14ac:dyDescent="0.25">
      <c r="A39" s="111"/>
      <c r="B39" s="110">
        <v>343</v>
      </c>
      <c r="C39" s="110" t="s">
        <v>24</v>
      </c>
      <c r="D39" s="112"/>
      <c r="E39" s="113">
        <f>SUM(E40:E41)</f>
        <v>1327.23</v>
      </c>
      <c r="F39" s="119"/>
      <c r="G39" s="117"/>
      <c r="H39" s="119">
        <f>SUM(H40:H41)</f>
        <v>1160.53</v>
      </c>
      <c r="I39" s="120">
        <f t="shared" si="3"/>
        <v>87.440006630350425</v>
      </c>
      <c r="J39" s="120"/>
    </row>
    <row r="40" spans="1:10" ht="27" customHeight="1" x14ac:dyDescent="0.25">
      <c r="A40" s="135"/>
      <c r="B40" s="115">
        <v>3431</v>
      </c>
      <c r="C40" s="115" t="s">
        <v>26</v>
      </c>
      <c r="D40" s="136"/>
      <c r="E40" s="114">
        <v>1327.23</v>
      </c>
      <c r="F40" s="117"/>
      <c r="G40" s="117"/>
      <c r="H40" s="117">
        <v>1160.53</v>
      </c>
      <c r="I40" s="118">
        <f t="shared" si="3"/>
        <v>87.440006630350425</v>
      </c>
      <c r="J40" s="118"/>
    </row>
    <row r="41" spans="1:10" ht="27" customHeight="1" x14ac:dyDescent="0.25">
      <c r="A41" s="115"/>
      <c r="B41" s="115">
        <v>3433</v>
      </c>
      <c r="C41" s="115" t="s">
        <v>198</v>
      </c>
      <c r="D41" s="116"/>
      <c r="E41" s="114">
        <v>0</v>
      </c>
      <c r="F41" s="117"/>
      <c r="G41" s="117"/>
      <c r="H41" s="117">
        <v>0</v>
      </c>
      <c r="I41" s="118">
        <v>0</v>
      </c>
      <c r="J41" s="118"/>
    </row>
    <row r="42" spans="1:10" s="138" customFormat="1" ht="27" customHeight="1" x14ac:dyDescent="0.25">
      <c r="A42" s="110" t="s">
        <v>201</v>
      </c>
      <c r="B42" s="111" t="s">
        <v>3</v>
      </c>
      <c r="C42" s="110" t="s">
        <v>202</v>
      </c>
      <c r="D42" s="139">
        <v>48007</v>
      </c>
      <c r="E42" s="113">
        <f>E43</f>
        <v>63641.200000000004</v>
      </c>
      <c r="F42" s="119">
        <f>F43</f>
        <v>62701</v>
      </c>
      <c r="G42" s="119"/>
      <c r="H42" s="119">
        <f>H43</f>
        <v>62701.000000000007</v>
      </c>
      <c r="I42" s="120">
        <f t="shared" ref="I42:I48" si="4">H42/E42*100</f>
        <v>98.522655135352579</v>
      </c>
      <c r="J42" s="120">
        <f>H42/F42*100</f>
        <v>100.00000000000003</v>
      </c>
    </row>
    <row r="43" spans="1:10" s="138" customFormat="1" ht="27" customHeight="1" x14ac:dyDescent="0.25">
      <c r="A43" s="110"/>
      <c r="B43" s="110">
        <v>3</v>
      </c>
      <c r="C43" s="110" t="s">
        <v>144</v>
      </c>
      <c r="D43" s="139"/>
      <c r="E43" s="113">
        <f>E44</f>
        <v>63641.200000000004</v>
      </c>
      <c r="F43" s="119">
        <f>F44</f>
        <v>62701</v>
      </c>
      <c r="G43" s="119"/>
      <c r="H43" s="119">
        <f>H44</f>
        <v>62701.000000000007</v>
      </c>
      <c r="I43" s="120">
        <f t="shared" si="4"/>
        <v>98.522655135352579</v>
      </c>
      <c r="J43" s="120">
        <f>H43/F43*100</f>
        <v>100.00000000000003</v>
      </c>
    </row>
    <row r="44" spans="1:10" s="138" customFormat="1" ht="27" customHeight="1" x14ac:dyDescent="0.25">
      <c r="A44" s="110"/>
      <c r="B44" s="110">
        <v>32</v>
      </c>
      <c r="C44" s="110" t="s">
        <v>143</v>
      </c>
      <c r="D44" s="139"/>
      <c r="E44" s="113">
        <f>E45+E47+E49+E52</f>
        <v>63641.200000000004</v>
      </c>
      <c r="F44" s="119">
        <v>62701</v>
      </c>
      <c r="G44" s="119"/>
      <c r="H44" s="119">
        <f>H45+H47+H49+H52</f>
        <v>62701.000000000007</v>
      </c>
      <c r="I44" s="120">
        <f t="shared" si="4"/>
        <v>98.522655135352579</v>
      </c>
      <c r="J44" s="120">
        <f>H44/F44*100</f>
        <v>100.00000000000003</v>
      </c>
    </row>
    <row r="45" spans="1:10" s="138" customFormat="1" ht="27" customHeight="1" x14ac:dyDescent="0.25">
      <c r="A45" s="110"/>
      <c r="B45" s="110">
        <v>321</v>
      </c>
      <c r="C45" s="110" t="s">
        <v>5</v>
      </c>
      <c r="D45" s="139"/>
      <c r="E45" s="113">
        <f>E46</f>
        <v>28330.61</v>
      </c>
      <c r="F45" s="119"/>
      <c r="G45" s="119"/>
      <c r="H45" s="119">
        <f>H46</f>
        <v>28144.720000000001</v>
      </c>
      <c r="I45" s="120">
        <f t="shared" si="4"/>
        <v>99.343854579904928</v>
      </c>
      <c r="J45" s="120"/>
    </row>
    <row r="46" spans="1:10" ht="27" customHeight="1" x14ac:dyDescent="0.25">
      <c r="A46" s="115"/>
      <c r="B46" s="115">
        <v>3212</v>
      </c>
      <c r="C46" s="115" t="s">
        <v>203</v>
      </c>
      <c r="D46" s="116"/>
      <c r="E46" s="114">
        <v>28330.61</v>
      </c>
      <c r="F46" s="117"/>
      <c r="G46" s="117"/>
      <c r="H46" s="117">
        <v>28144.720000000001</v>
      </c>
      <c r="I46" s="118">
        <f t="shared" si="4"/>
        <v>99.343854579904928</v>
      </c>
      <c r="J46" s="118"/>
    </row>
    <row r="47" spans="1:10" s="138" customFormat="1" ht="27" customHeight="1" x14ac:dyDescent="0.25">
      <c r="A47" s="110"/>
      <c r="B47" s="110">
        <v>322</v>
      </c>
      <c r="C47" s="110" t="s">
        <v>193</v>
      </c>
      <c r="D47" s="139"/>
      <c r="E47" s="113">
        <f>E48</f>
        <v>29862.63</v>
      </c>
      <c r="F47" s="119"/>
      <c r="G47" s="119"/>
      <c r="H47" s="119">
        <f>H48</f>
        <v>26869.27</v>
      </c>
      <c r="I47" s="120">
        <f t="shared" si="4"/>
        <v>89.97623451115993</v>
      </c>
      <c r="J47" s="120"/>
    </row>
    <row r="48" spans="1:10" ht="27" customHeight="1" x14ac:dyDescent="0.25">
      <c r="A48" s="115"/>
      <c r="B48" s="115">
        <v>3223</v>
      </c>
      <c r="C48" s="115" t="s">
        <v>31</v>
      </c>
      <c r="D48" s="116"/>
      <c r="E48" s="114">
        <v>29862.63</v>
      </c>
      <c r="F48" s="117"/>
      <c r="G48" s="117"/>
      <c r="H48" s="117">
        <v>26869.27</v>
      </c>
      <c r="I48" s="118">
        <f t="shared" si="4"/>
        <v>89.97623451115993</v>
      </c>
      <c r="J48" s="118"/>
    </row>
    <row r="49" spans="1:11" s="138" customFormat="1" ht="27" customHeight="1" x14ac:dyDescent="0.25">
      <c r="A49" s="110"/>
      <c r="B49" s="110">
        <v>323</v>
      </c>
      <c r="C49" s="110" t="s">
        <v>12</v>
      </c>
      <c r="D49" s="139"/>
      <c r="E49" s="113">
        <f>SUM(E50:E51)</f>
        <v>3391.07</v>
      </c>
      <c r="F49" s="119"/>
      <c r="G49" s="119"/>
      <c r="H49" s="119">
        <f>H50+H51</f>
        <v>5296.04</v>
      </c>
      <c r="I49" s="120">
        <v>0</v>
      </c>
      <c r="J49" s="120"/>
    </row>
    <row r="50" spans="1:11" ht="27" customHeight="1" x14ac:dyDescent="0.25">
      <c r="A50" s="115"/>
      <c r="B50" s="115">
        <v>3235</v>
      </c>
      <c r="C50" s="115" t="s">
        <v>252</v>
      </c>
      <c r="D50" s="116"/>
      <c r="E50" s="114">
        <v>0</v>
      </c>
      <c r="F50" s="117"/>
      <c r="G50" s="117"/>
      <c r="H50" s="117">
        <v>1380.64</v>
      </c>
      <c r="I50" s="118">
        <v>0</v>
      </c>
      <c r="J50" s="118"/>
    </row>
    <row r="51" spans="1:11" ht="27" customHeight="1" x14ac:dyDescent="0.25">
      <c r="A51" s="115"/>
      <c r="B51" s="115">
        <v>3236</v>
      </c>
      <c r="C51" s="115" t="s">
        <v>43</v>
      </c>
      <c r="D51" s="116"/>
      <c r="E51" s="114">
        <v>3391.07</v>
      </c>
      <c r="F51" s="117"/>
      <c r="G51" s="117"/>
      <c r="H51" s="117">
        <v>3915.4</v>
      </c>
      <c r="I51" s="118">
        <f>H51/E51*100</f>
        <v>115.46208128997633</v>
      </c>
      <c r="J51" s="118"/>
    </row>
    <row r="52" spans="1:11" s="138" customFormat="1" ht="27" customHeight="1" x14ac:dyDescent="0.25">
      <c r="A52" s="110"/>
      <c r="B52" s="110">
        <v>329</v>
      </c>
      <c r="C52" s="110" t="s">
        <v>23</v>
      </c>
      <c r="D52" s="139"/>
      <c r="E52" s="113">
        <f>E53</f>
        <v>2056.89</v>
      </c>
      <c r="F52" s="119"/>
      <c r="G52" s="119"/>
      <c r="H52" s="119">
        <f>H53</f>
        <v>2390.9699999999998</v>
      </c>
      <c r="I52" s="120">
        <f t="shared" ref="I52:I58" si="5">H52/E52*100</f>
        <v>116.241996412059</v>
      </c>
      <c r="J52" s="120"/>
    </row>
    <row r="53" spans="1:11" ht="27" customHeight="1" x14ac:dyDescent="0.25">
      <c r="A53" s="115"/>
      <c r="B53" s="115">
        <v>3292</v>
      </c>
      <c r="C53" s="115" t="s">
        <v>204</v>
      </c>
      <c r="D53" s="116"/>
      <c r="E53" s="114">
        <v>2056.89</v>
      </c>
      <c r="F53" s="117"/>
      <c r="G53" s="117"/>
      <c r="H53" s="117">
        <v>2390.9699999999998</v>
      </c>
      <c r="I53" s="118">
        <f t="shared" si="5"/>
        <v>116.241996412059</v>
      </c>
      <c r="J53" s="118"/>
    </row>
    <row r="54" spans="1:11" s="138" customFormat="1" ht="27" customHeight="1" x14ac:dyDescent="0.25">
      <c r="A54" s="110" t="s">
        <v>205</v>
      </c>
      <c r="B54" s="111" t="s">
        <v>3</v>
      </c>
      <c r="C54" s="110" t="s">
        <v>206</v>
      </c>
      <c r="D54" s="139"/>
      <c r="E54" s="113">
        <f>E55+E98+E103+E116</f>
        <v>1313451.5900000001</v>
      </c>
      <c r="F54" s="119">
        <f>F55+F98+F103+F116</f>
        <v>1560368</v>
      </c>
      <c r="G54" s="119"/>
      <c r="H54" s="119">
        <f>H55+H98+H103+H116</f>
        <v>1512321.1899999995</v>
      </c>
      <c r="I54" s="120">
        <f t="shared" si="5"/>
        <v>115.1409919873788</v>
      </c>
      <c r="J54" s="120">
        <f>H54/F54*100</f>
        <v>96.92080265680913</v>
      </c>
    </row>
    <row r="55" spans="1:11" s="138" customFormat="1" ht="27" customHeight="1" x14ac:dyDescent="0.25">
      <c r="A55" s="110"/>
      <c r="B55" s="110">
        <v>3</v>
      </c>
      <c r="C55" s="110" t="s">
        <v>144</v>
      </c>
      <c r="D55" s="139">
        <v>32400</v>
      </c>
      <c r="E55" s="113">
        <f>E56+E63+E93</f>
        <v>1309522.8999999999</v>
      </c>
      <c r="F55" s="119">
        <f>F56+F63+F93+F96</f>
        <v>1552795</v>
      </c>
      <c r="G55" s="119"/>
      <c r="H55" s="119">
        <f>H56+H63+H93+H96</f>
        <v>1507029.4299999995</v>
      </c>
      <c r="I55" s="120">
        <f t="shared" si="5"/>
        <v>115.08232731172548</v>
      </c>
      <c r="J55" s="120">
        <f>H55/F55*100</f>
        <v>97.052697233053905</v>
      </c>
    </row>
    <row r="56" spans="1:11" s="138" customFormat="1" ht="27" customHeight="1" x14ac:dyDescent="0.25">
      <c r="A56" s="110"/>
      <c r="B56" s="110">
        <v>31</v>
      </c>
      <c r="C56" s="110" t="s">
        <v>183</v>
      </c>
      <c r="D56" s="139"/>
      <c r="E56" s="113">
        <f>E57+E59+E61</f>
        <v>19627.2</v>
      </c>
      <c r="F56" s="119">
        <v>21087</v>
      </c>
      <c r="G56" s="119"/>
      <c r="H56" s="119">
        <f>H57+H59+H61</f>
        <v>21076.73</v>
      </c>
      <c r="I56" s="120">
        <f t="shared" si="5"/>
        <v>107.38531221977664</v>
      </c>
      <c r="J56" s="120">
        <f>H56/F56*100</f>
        <v>99.951297007635034</v>
      </c>
    </row>
    <row r="57" spans="1:11" s="138" customFormat="1" ht="27" customHeight="1" x14ac:dyDescent="0.25">
      <c r="A57" s="110"/>
      <c r="B57" s="110">
        <v>311</v>
      </c>
      <c r="C57" s="110" t="s">
        <v>184</v>
      </c>
      <c r="D57" s="139"/>
      <c r="E57" s="113">
        <f>E58</f>
        <v>16013.28</v>
      </c>
      <c r="F57" s="119"/>
      <c r="G57" s="119"/>
      <c r="H57" s="119">
        <f>H58</f>
        <v>17490.77</v>
      </c>
      <c r="I57" s="120">
        <f t="shared" si="5"/>
        <v>109.2266543768672</v>
      </c>
      <c r="J57" s="120"/>
    </row>
    <row r="58" spans="1:11" ht="27" customHeight="1" x14ac:dyDescent="0.25">
      <c r="A58" s="110"/>
      <c r="B58" s="115">
        <v>3111</v>
      </c>
      <c r="C58" s="115" t="s">
        <v>185</v>
      </c>
      <c r="D58" s="116"/>
      <c r="E58" s="114">
        <v>16013.28</v>
      </c>
      <c r="F58" s="117"/>
      <c r="G58" s="117"/>
      <c r="H58" s="117">
        <v>17490.77</v>
      </c>
      <c r="I58" s="118">
        <f t="shared" si="5"/>
        <v>109.2266543768672</v>
      </c>
      <c r="J58" s="118"/>
      <c r="K58" s="150"/>
    </row>
    <row r="59" spans="1:11" s="138" customFormat="1" ht="27" customHeight="1" x14ac:dyDescent="0.25">
      <c r="A59" s="110"/>
      <c r="B59" s="110">
        <v>312</v>
      </c>
      <c r="C59" s="110" t="s">
        <v>214</v>
      </c>
      <c r="D59" s="139"/>
      <c r="E59" s="113">
        <f>E60</f>
        <v>971.73</v>
      </c>
      <c r="F59" s="119">
        <v>0</v>
      </c>
      <c r="G59" s="119"/>
      <c r="H59" s="119">
        <f>H60</f>
        <v>700</v>
      </c>
      <c r="I59" s="120">
        <v>0</v>
      </c>
      <c r="J59" s="120"/>
      <c r="K59" s="151"/>
    </row>
    <row r="60" spans="1:11" ht="27" customHeight="1" x14ac:dyDescent="0.25">
      <c r="A60" s="110"/>
      <c r="B60" s="115">
        <v>3121</v>
      </c>
      <c r="C60" s="115" t="s">
        <v>214</v>
      </c>
      <c r="D60" s="116"/>
      <c r="E60" s="114">
        <v>971.73</v>
      </c>
      <c r="F60" s="117"/>
      <c r="G60" s="117"/>
      <c r="H60" s="117">
        <v>700</v>
      </c>
      <c r="I60" s="118">
        <v>0</v>
      </c>
      <c r="J60" s="118"/>
    </row>
    <row r="61" spans="1:11" ht="27" customHeight="1" x14ac:dyDescent="0.25">
      <c r="A61" s="110"/>
      <c r="B61" s="110">
        <v>313</v>
      </c>
      <c r="C61" s="110" t="s">
        <v>187</v>
      </c>
      <c r="D61" s="116"/>
      <c r="E61" s="113">
        <f>E62</f>
        <v>2642.19</v>
      </c>
      <c r="F61" s="119">
        <v>0</v>
      </c>
      <c r="G61" s="119"/>
      <c r="H61" s="119">
        <f>H62</f>
        <v>2885.96</v>
      </c>
      <c r="I61" s="120">
        <f>H61/E61*100</f>
        <v>109.22605868616564</v>
      </c>
      <c r="J61" s="120"/>
    </row>
    <row r="62" spans="1:11" ht="27" customHeight="1" x14ac:dyDescent="0.25">
      <c r="A62" s="110"/>
      <c r="B62" s="115">
        <v>3132</v>
      </c>
      <c r="C62" s="115" t="s">
        <v>188</v>
      </c>
      <c r="D62" s="116"/>
      <c r="E62" s="114">
        <v>2642.19</v>
      </c>
      <c r="F62" s="117"/>
      <c r="G62" s="117"/>
      <c r="H62" s="117">
        <v>2885.96</v>
      </c>
      <c r="I62" s="118">
        <f>H62/E62*100</f>
        <v>109.22605868616564</v>
      </c>
      <c r="J62" s="118"/>
      <c r="K62" s="150"/>
    </row>
    <row r="63" spans="1:11" s="138" customFormat="1" ht="27" customHeight="1" x14ac:dyDescent="0.25">
      <c r="A63" s="110"/>
      <c r="B63" s="110">
        <v>32</v>
      </c>
      <c r="C63" s="110" t="s">
        <v>143</v>
      </c>
      <c r="D63" s="139"/>
      <c r="E63" s="113">
        <f>E64+E68+E75+E85+E87</f>
        <v>1288142.18</v>
      </c>
      <c r="F63" s="119">
        <v>1529597</v>
      </c>
      <c r="G63" s="119"/>
      <c r="H63" s="119">
        <f>H64+H68+H75+H85+H87</f>
        <v>1483857.0899999996</v>
      </c>
      <c r="I63" s="120">
        <f>H63/E63*100</f>
        <v>115.19357979567128</v>
      </c>
      <c r="J63" s="120">
        <f>H63/F63*100</f>
        <v>97.009675751194564</v>
      </c>
    </row>
    <row r="64" spans="1:11" s="138" customFormat="1" ht="27" customHeight="1" x14ac:dyDescent="0.25">
      <c r="A64" s="110"/>
      <c r="B64" s="110">
        <v>321</v>
      </c>
      <c r="C64" s="110" t="s">
        <v>5</v>
      </c>
      <c r="D64" s="139"/>
      <c r="E64" s="113">
        <f>SUM(E65:E67)</f>
        <v>5653.26</v>
      </c>
      <c r="F64" s="119">
        <v>0</v>
      </c>
      <c r="G64" s="119"/>
      <c r="H64" s="119">
        <f>SUM(H65:H66)</f>
        <v>6661.1500000000005</v>
      </c>
      <c r="I64" s="120">
        <f>H64/E64*100</f>
        <v>117.82847419011333</v>
      </c>
      <c r="J64" s="120"/>
    </row>
    <row r="65" spans="1:10" ht="27" customHeight="1" x14ac:dyDescent="0.25">
      <c r="A65" s="110"/>
      <c r="B65" s="115">
        <v>3211</v>
      </c>
      <c r="C65" s="115" t="s">
        <v>8</v>
      </c>
      <c r="D65" s="116"/>
      <c r="E65" s="114">
        <v>4012.78</v>
      </c>
      <c r="F65" s="117"/>
      <c r="G65" s="117"/>
      <c r="H65" s="117">
        <v>5698.47</v>
      </c>
      <c r="I65" s="118">
        <f>H65/E65*100</f>
        <v>142.00803433031464</v>
      </c>
      <c r="J65" s="118"/>
    </row>
    <row r="66" spans="1:10" ht="27" customHeight="1" x14ac:dyDescent="0.25">
      <c r="A66" s="110"/>
      <c r="B66" s="115">
        <v>3212</v>
      </c>
      <c r="C66" s="115" t="s">
        <v>203</v>
      </c>
      <c r="D66" s="116"/>
      <c r="E66" s="114">
        <v>972.76</v>
      </c>
      <c r="F66" s="117"/>
      <c r="G66" s="117"/>
      <c r="H66" s="117">
        <v>962.68</v>
      </c>
      <c r="I66" s="118">
        <v>0</v>
      </c>
      <c r="J66" s="118"/>
    </row>
    <row r="67" spans="1:10" ht="27" customHeight="1" x14ac:dyDescent="0.25">
      <c r="A67" s="110"/>
      <c r="B67" s="115">
        <v>3213</v>
      </c>
      <c r="C67" s="115" t="s">
        <v>191</v>
      </c>
      <c r="D67" s="116"/>
      <c r="E67" s="114">
        <v>667.72</v>
      </c>
      <c r="F67" s="117"/>
      <c r="G67" s="117"/>
      <c r="H67" s="117">
        <v>0</v>
      </c>
      <c r="I67" s="118">
        <f>H67/E67*100</f>
        <v>0</v>
      </c>
      <c r="J67" s="118"/>
    </row>
    <row r="68" spans="1:10" s="138" customFormat="1" ht="27" customHeight="1" x14ac:dyDescent="0.25">
      <c r="A68" s="110"/>
      <c r="B68" s="110">
        <v>322</v>
      </c>
      <c r="C68" s="110" t="s">
        <v>193</v>
      </c>
      <c r="D68" s="139"/>
      <c r="E68" s="113">
        <f>SUM(E69:E74)</f>
        <v>13138.309999999998</v>
      </c>
      <c r="F68" s="119">
        <v>0</v>
      </c>
      <c r="G68" s="119"/>
      <c r="H68" s="119">
        <f>SUM(H69:H74)</f>
        <v>3499.27</v>
      </c>
      <c r="I68" s="120">
        <f>H68/E68*100</f>
        <v>26.634095252737989</v>
      </c>
      <c r="J68" s="120"/>
    </row>
    <row r="69" spans="1:10" ht="27" customHeight="1" x14ac:dyDescent="0.25">
      <c r="A69" s="110"/>
      <c r="B69" s="115">
        <v>3221</v>
      </c>
      <c r="C69" s="115" t="s">
        <v>34</v>
      </c>
      <c r="D69" s="116"/>
      <c r="E69" s="114">
        <v>3742.22</v>
      </c>
      <c r="F69" s="117"/>
      <c r="G69" s="117"/>
      <c r="H69" s="117">
        <v>544.55999999999995</v>
      </c>
      <c r="I69" s="118">
        <f>H69/E69*100</f>
        <v>14.551790113889615</v>
      </c>
      <c r="J69" s="118"/>
    </row>
    <row r="70" spans="1:10" ht="27" customHeight="1" x14ac:dyDescent="0.25">
      <c r="A70" s="110"/>
      <c r="B70" s="115">
        <v>3222</v>
      </c>
      <c r="C70" s="115" t="s">
        <v>42</v>
      </c>
      <c r="D70" s="116"/>
      <c r="E70" s="114">
        <v>6577.24</v>
      </c>
      <c r="F70" s="117"/>
      <c r="G70" s="117"/>
      <c r="H70" s="117">
        <v>226.13</v>
      </c>
      <c r="I70" s="118">
        <v>0</v>
      </c>
      <c r="J70" s="118"/>
    </row>
    <row r="71" spans="1:10" ht="27" customHeight="1" x14ac:dyDescent="0.25">
      <c r="A71" s="110"/>
      <c r="B71" s="115">
        <v>3323</v>
      </c>
      <c r="C71" s="115" t="s">
        <v>31</v>
      </c>
      <c r="D71" s="116"/>
      <c r="E71" s="114">
        <v>0</v>
      </c>
      <c r="F71" s="117"/>
      <c r="G71" s="117"/>
      <c r="H71" s="117">
        <v>164.5</v>
      </c>
      <c r="I71" s="118">
        <v>0</v>
      </c>
      <c r="J71" s="118"/>
    </row>
    <row r="72" spans="1:10" ht="27" customHeight="1" x14ac:dyDescent="0.25">
      <c r="A72" s="110"/>
      <c r="B72" s="115">
        <v>3224</v>
      </c>
      <c r="C72" s="115" t="s">
        <v>194</v>
      </c>
      <c r="D72" s="116"/>
      <c r="E72" s="114">
        <v>392.49</v>
      </c>
      <c r="F72" s="117"/>
      <c r="G72" s="117"/>
      <c r="H72" s="117">
        <v>0</v>
      </c>
      <c r="I72" s="118">
        <v>0</v>
      </c>
      <c r="J72" s="118"/>
    </row>
    <row r="73" spans="1:10" ht="27" customHeight="1" x14ac:dyDescent="0.25">
      <c r="A73" s="110"/>
      <c r="B73" s="115">
        <v>3225</v>
      </c>
      <c r="C73" s="115" t="s">
        <v>36</v>
      </c>
      <c r="D73" s="116"/>
      <c r="E73" s="114">
        <v>826.23</v>
      </c>
      <c r="F73" s="117"/>
      <c r="G73" s="117"/>
      <c r="H73" s="117">
        <v>1239.7</v>
      </c>
      <c r="I73" s="118">
        <v>0</v>
      </c>
      <c r="J73" s="118"/>
    </row>
    <row r="74" spans="1:10" ht="27" customHeight="1" x14ac:dyDescent="0.25">
      <c r="A74" s="110"/>
      <c r="B74" s="115">
        <v>3227</v>
      </c>
      <c r="C74" s="115" t="s">
        <v>27</v>
      </c>
      <c r="D74" s="116"/>
      <c r="E74" s="114">
        <v>1600.13</v>
      </c>
      <c r="F74" s="117"/>
      <c r="G74" s="117"/>
      <c r="H74" s="117">
        <v>1324.38</v>
      </c>
      <c r="I74" s="118">
        <v>0</v>
      </c>
      <c r="J74" s="118"/>
    </row>
    <row r="75" spans="1:10" s="138" customFormat="1" ht="27" customHeight="1" x14ac:dyDescent="0.25">
      <c r="A75" s="110"/>
      <c r="B75" s="110" t="s">
        <v>11</v>
      </c>
      <c r="C75" s="110" t="s">
        <v>12</v>
      </c>
      <c r="D75" s="139"/>
      <c r="E75" s="113">
        <f>SUM(E76:E84)</f>
        <v>1259469.3499999999</v>
      </c>
      <c r="F75" s="119">
        <v>0</v>
      </c>
      <c r="G75" s="119"/>
      <c r="H75" s="119">
        <f>SUM(H76:H84)</f>
        <v>1457094.2599999998</v>
      </c>
      <c r="I75" s="120">
        <f>H75/E75*100</f>
        <v>115.69112499641217</v>
      </c>
      <c r="J75" s="120"/>
    </row>
    <row r="76" spans="1:10" ht="27" customHeight="1" x14ac:dyDescent="0.25">
      <c r="A76" s="110"/>
      <c r="B76" s="115">
        <v>3231</v>
      </c>
      <c r="C76" s="115" t="s">
        <v>38</v>
      </c>
      <c r="D76" s="116"/>
      <c r="E76" s="114">
        <v>987.11</v>
      </c>
      <c r="F76" s="117"/>
      <c r="G76" s="117"/>
      <c r="H76" s="117">
        <v>1398.32</v>
      </c>
      <c r="I76" s="118">
        <f>H76/E76*100</f>
        <v>141.65797124940482</v>
      </c>
      <c r="J76" s="118"/>
    </row>
    <row r="77" spans="1:10" ht="27" customHeight="1" x14ac:dyDescent="0.25">
      <c r="A77" s="110"/>
      <c r="B77" s="115">
        <v>3232</v>
      </c>
      <c r="C77" s="115" t="s">
        <v>17</v>
      </c>
      <c r="D77" s="116"/>
      <c r="E77" s="114">
        <v>51306.51</v>
      </c>
      <c r="F77" s="117"/>
      <c r="G77" s="117"/>
      <c r="H77" s="117">
        <v>37.5</v>
      </c>
      <c r="I77" s="118">
        <v>0</v>
      </c>
      <c r="J77" s="118"/>
    </row>
    <row r="78" spans="1:10" ht="27" customHeight="1" x14ac:dyDescent="0.25">
      <c r="A78" s="110"/>
      <c r="B78" s="115">
        <v>3233</v>
      </c>
      <c r="C78" s="115" t="s">
        <v>32</v>
      </c>
      <c r="D78" s="116"/>
      <c r="E78" s="114">
        <v>39.82</v>
      </c>
      <c r="F78" s="117"/>
      <c r="G78" s="117"/>
      <c r="H78" s="117">
        <v>0</v>
      </c>
      <c r="I78" s="118">
        <v>0</v>
      </c>
      <c r="J78" s="118"/>
    </row>
    <row r="79" spans="1:10" ht="27" customHeight="1" x14ac:dyDescent="0.25">
      <c r="A79" s="110"/>
      <c r="B79" s="115">
        <v>3234</v>
      </c>
      <c r="C79" s="115" t="s">
        <v>39</v>
      </c>
      <c r="D79" s="116"/>
      <c r="E79" s="114">
        <v>617.08000000000004</v>
      </c>
      <c r="F79" s="117"/>
      <c r="G79" s="117"/>
      <c r="H79" s="117">
        <v>0</v>
      </c>
      <c r="I79" s="118">
        <v>0</v>
      </c>
      <c r="J79" s="118"/>
    </row>
    <row r="80" spans="1:10" ht="27" customHeight="1" x14ac:dyDescent="0.25">
      <c r="A80" s="110"/>
      <c r="B80" s="115">
        <v>3235</v>
      </c>
      <c r="C80" s="115" t="s">
        <v>252</v>
      </c>
      <c r="D80" s="116"/>
      <c r="E80" s="114">
        <v>0</v>
      </c>
      <c r="F80" s="117"/>
      <c r="G80" s="117"/>
      <c r="H80" s="117">
        <v>137.36000000000001</v>
      </c>
      <c r="I80" s="118">
        <v>0</v>
      </c>
      <c r="J80" s="118"/>
    </row>
    <row r="81" spans="1:10" ht="27" customHeight="1" x14ac:dyDescent="0.25">
      <c r="A81" s="110"/>
      <c r="B81" s="115">
        <v>3236</v>
      </c>
      <c r="C81" s="115" t="s">
        <v>43</v>
      </c>
      <c r="D81" s="116"/>
      <c r="E81" s="114">
        <v>0</v>
      </c>
      <c r="F81" s="117"/>
      <c r="G81" s="117"/>
      <c r="H81" s="117">
        <v>159.27000000000001</v>
      </c>
      <c r="I81" s="118">
        <v>0</v>
      </c>
      <c r="J81" s="118"/>
    </row>
    <row r="82" spans="1:10" ht="27" customHeight="1" x14ac:dyDescent="0.25">
      <c r="A82" s="110"/>
      <c r="B82" s="115">
        <v>3237</v>
      </c>
      <c r="C82" s="115" t="s">
        <v>195</v>
      </c>
      <c r="D82" s="116"/>
      <c r="E82" s="114">
        <v>1201181.69</v>
      </c>
      <c r="F82" s="117"/>
      <c r="G82" s="117"/>
      <c r="H82" s="117">
        <v>1452229.16</v>
      </c>
      <c r="I82" s="118">
        <f>H82/E82*100</f>
        <v>120.90004135843928</v>
      </c>
      <c r="J82" s="118"/>
    </row>
    <row r="83" spans="1:10" ht="27" customHeight="1" x14ac:dyDescent="0.25">
      <c r="A83" s="110"/>
      <c r="B83" s="115">
        <v>3238</v>
      </c>
      <c r="C83" s="115" t="s">
        <v>22</v>
      </c>
      <c r="D83" s="116"/>
      <c r="E83" s="114">
        <v>497.71</v>
      </c>
      <c r="F83" s="117"/>
      <c r="G83" s="117"/>
      <c r="H83" s="117">
        <v>1375</v>
      </c>
      <c r="I83" s="118">
        <v>0</v>
      </c>
      <c r="J83" s="118"/>
    </row>
    <row r="84" spans="1:10" ht="27" customHeight="1" x14ac:dyDescent="0.25">
      <c r="A84" s="110"/>
      <c r="B84" s="115">
        <v>3239</v>
      </c>
      <c r="C84" s="115" t="s">
        <v>15</v>
      </c>
      <c r="D84" s="116"/>
      <c r="E84" s="114">
        <v>4839.43</v>
      </c>
      <c r="F84" s="117"/>
      <c r="G84" s="117"/>
      <c r="H84" s="117">
        <v>1757.65</v>
      </c>
      <c r="I84" s="118">
        <f>H84/E84*100</f>
        <v>36.319359924619221</v>
      </c>
      <c r="J84" s="118"/>
    </row>
    <row r="85" spans="1:10" s="138" customFormat="1" ht="27" customHeight="1" x14ac:dyDescent="0.25">
      <c r="A85" s="110"/>
      <c r="B85" s="110">
        <v>324</v>
      </c>
      <c r="C85" s="110" t="s">
        <v>207</v>
      </c>
      <c r="D85" s="139"/>
      <c r="E85" s="113">
        <f>E86</f>
        <v>2990.56</v>
      </c>
      <c r="F85" s="119">
        <v>0</v>
      </c>
      <c r="G85" s="119"/>
      <c r="H85" s="119">
        <f>SUM(H86)</f>
        <v>6329.77</v>
      </c>
      <c r="I85" s="120">
        <f>H85/E85*100</f>
        <v>211.65835161307584</v>
      </c>
      <c r="J85" s="120"/>
    </row>
    <row r="86" spans="1:10" ht="27" customHeight="1" x14ac:dyDescent="0.25">
      <c r="A86" s="110"/>
      <c r="B86" s="115">
        <v>3241</v>
      </c>
      <c r="C86" s="115" t="s">
        <v>207</v>
      </c>
      <c r="D86" s="116"/>
      <c r="E86" s="114">
        <v>2990.56</v>
      </c>
      <c r="F86" s="117"/>
      <c r="G86" s="117"/>
      <c r="H86" s="117">
        <v>6329.77</v>
      </c>
      <c r="I86" s="118">
        <f>H86/E86*100</f>
        <v>211.65835161307584</v>
      </c>
      <c r="J86" s="118"/>
    </row>
    <row r="87" spans="1:10" s="138" customFormat="1" ht="27" customHeight="1" x14ac:dyDescent="0.25">
      <c r="A87" s="110"/>
      <c r="B87" s="110">
        <v>329</v>
      </c>
      <c r="C87" s="110" t="s">
        <v>23</v>
      </c>
      <c r="D87" s="139"/>
      <c r="E87" s="113">
        <f>SUM(E88:E92)</f>
        <v>6890.7000000000007</v>
      </c>
      <c r="F87" s="119">
        <v>0</v>
      </c>
      <c r="G87" s="119"/>
      <c r="H87" s="119">
        <f>SUM(H88:H92)</f>
        <v>10272.64</v>
      </c>
      <c r="I87" s="120">
        <f>H87/E87*100</f>
        <v>149.07977418839883</v>
      </c>
      <c r="J87" s="120"/>
    </row>
    <row r="88" spans="1:10" ht="27" customHeight="1" x14ac:dyDescent="0.25">
      <c r="A88" s="115"/>
      <c r="B88" s="115">
        <v>3292</v>
      </c>
      <c r="C88" s="115" t="s">
        <v>204</v>
      </c>
      <c r="D88" s="116"/>
      <c r="E88" s="114">
        <v>1502.42</v>
      </c>
      <c r="F88" s="117"/>
      <c r="G88" s="117"/>
      <c r="H88" s="117">
        <v>2800</v>
      </c>
      <c r="I88" s="118">
        <v>0</v>
      </c>
      <c r="J88" s="118"/>
    </row>
    <row r="89" spans="1:10" ht="27" customHeight="1" x14ac:dyDescent="0.25">
      <c r="A89" s="110"/>
      <c r="B89" s="115">
        <v>3293</v>
      </c>
      <c r="C89" s="115" t="s">
        <v>196</v>
      </c>
      <c r="D89" s="116"/>
      <c r="E89" s="114">
        <v>5102.13</v>
      </c>
      <c r="F89" s="117"/>
      <c r="G89" s="117"/>
      <c r="H89" s="117">
        <v>5813.28</v>
      </c>
      <c r="I89" s="118">
        <v>0</v>
      </c>
      <c r="J89" s="118"/>
    </row>
    <row r="90" spans="1:10" ht="27" customHeight="1" x14ac:dyDescent="0.25">
      <c r="A90" s="110"/>
      <c r="B90" s="115">
        <v>3294</v>
      </c>
      <c r="C90" s="115" t="s">
        <v>197</v>
      </c>
      <c r="D90" s="116"/>
      <c r="E90" s="114">
        <v>0</v>
      </c>
      <c r="F90" s="117"/>
      <c r="G90" s="117"/>
      <c r="H90" s="117">
        <v>0</v>
      </c>
      <c r="I90" s="118">
        <v>0</v>
      </c>
      <c r="J90" s="118"/>
    </row>
    <row r="91" spans="1:10" ht="27" customHeight="1" x14ac:dyDescent="0.25">
      <c r="A91" s="110"/>
      <c r="B91" s="115">
        <v>3295</v>
      </c>
      <c r="C91" s="115" t="s">
        <v>41</v>
      </c>
      <c r="D91" s="116"/>
      <c r="E91" s="114">
        <v>6.3</v>
      </c>
      <c r="F91" s="117"/>
      <c r="G91" s="117"/>
      <c r="H91" s="117">
        <v>0</v>
      </c>
      <c r="I91" s="118">
        <v>0</v>
      </c>
      <c r="J91" s="118"/>
    </row>
    <row r="92" spans="1:10" ht="27" customHeight="1" x14ac:dyDescent="0.25">
      <c r="A92" s="110"/>
      <c r="B92" s="115">
        <v>3299</v>
      </c>
      <c r="C92" s="115" t="s">
        <v>23</v>
      </c>
      <c r="D92" s="116"/>
      <c r="E92" s="114">
        <v>279.85000000000002</v>
      </c>
      <c r="F92" s="117"/>
      <c r="G92" s="117"/>
      <c r="H92" s="117">
        <v>1659.36</v>
      </c>
      <c r="I92" s="118">
        <v>0</v>
      </c>
      <c r="J92" s="118"/>
    </row>
    <row r="93" spans="1:10" s="138" customFormat="1" ht="27" customHeight="1" x14ac:dyDescent="0.25">
      <c r="A93" s="110"/>
      <c r="B93" s="110">
        <v>34</v>
      </c>
      <c r="C93" s="110" t="s">
        <v>145</v>
      </c>
      <c r="D93" s="139"/>
      <c r="E93" s="113">
        <f>E95</f>
        <v>1753.52</v>
      </c>
      <c r="F93" s="119">
        <v>2110</v>
      </c>
      <c r="G93" s="119"/>
      <c r="H93" s="119">
        <f>H94</f>
        <v>2094.21</v>
      </c>
      <c r="I93" s="120">
        <v>0</v>
      </c>
      <c r="J93" s="120">
        <f>H93/F93*100</f>
        <v>99.251658767772511</v>
      </c>
    </row>
    <row r="94" spans="1:10" s="138" customFormat="1" ht="27" customHeight="1" x14ac:dyDescent="0.25">
      <c r="A94" s="110"/>
      <c r="B94" s="110">
        <v>343</v>
      </c>
      <c r="C94" s="110" t="s">
        <v>24</v>
      </c>
      <c r="D94" s="139"/>
      <c r="E94" s="113">
        <f>SUM(E95:E97)</f>
        <v>1753.52</v>
      </c>
      <c r="F94" s="119">
        <v>0</v>
      </c>
      <c r="G94" s="119"/>
      <c r="H94" s="119">
        <f>H95</f>
        <v>2094.21</v>
      </c>
      <c r="I94" s="120">
        <v>0</v>
      </c>
      <c r="J94" s="120"/>
    </row>
    <row r="95" spans="1:10" ht="27" customHeight="1" x14ac:dyDescent="0.25">
      <c r="A95" s="110"/>
      <c r="B95" s="115">
        <v>3431</v>
      </c>
      <c r="C95" s="115" t="s">
        <v>26</v>
      </c>
      <c r="D95" s="116"/>
      <c r="E95" s="114">
        <v>1753.52</v>
      </c>
      <c r="F95" s="117"/>
      <c r="G95" s="117"/>
      <c r="H95" s="117">
        <v>2094.21</v>
      </c>
      <c r="I95" s="118">
        <v>0</v>
      </c>
      <c r="J95" s="118"/>
    </row>
    <row r="96" spans="1:10" s="138" customFormat="1" ht="27" customHeight="1" x14ac:dyDescent="0.25">
      <c r="A96" s="110"/>
      <c r="B96" s="110">
        <v>38</v>
      </c>
      <c r="C96" s="110" t="s">
        <v>338</v>
      </c>
      <c r="D96" s="139"/>
      <c r="E96" s="113">
        <v>0</v>
      </c>
      <c r="F96" s="119">
        <v>1</v>
      </c>
      <c r="G96" s="119"/>
      <c r="H96" s="119">
        <v>1.4</v>
      </c>
      <c r="I96" s="120">
        <v>0</v>
      </c>
      <c r="J96" s="120">
        <f>H96/F96*100</f>
        <v>140</v>
      </c>
    </row>
    <row r="97" spans="1:10" ht="27" customHeight="1" x14ac:dyDescent="0.25">
      <c r="A97" s="110"/>
      <c r="B97" s="115">
        <v>3812</v>
      </c>
      <c r="C97" s="115" t="s">
        <v>339</v>
      </c>
      <c r="D97" s="116"/>
      <c r="E97" s="114">
        <v>0</v>
      </c>
      <c r="F97" s="117"/>
      <c r="G97" s="117"/>
      <c r="H97" s="117">
        <v>1.4</v>
      </c>
      <c r="I97" s="118">
        <v>0</v>
      </c>
      <c r="J97" s="118"/>
    </row>
    <row r="98" spans="1:10" s="138" customFormat="1" ht="27" customHeight="1" x14ac:dyDescent="0.25">
      <c r="A98" s="110"/>
      <c r="B98" s="110" t="s">
        <v>3</v>
      </c>
      <c r="C98" s="110" t="s">
        <v>237</v>
      </c>
      <c r="D98" s="139">
        <v>47400</v>
      </c>
      <c r="E98" s="113">
        <f>E99</f>
        <v>1207.78</v>
      </c>
      <c r="F98" s="119">
        <f t="shared" ref="F98:H101" si="6">F99</f>
        <v>1523</v>
      </c>
      <c r="G98" s="119"/>
      <c r="H98" s="119">
        <f t="shared" si="6"/>
        <v>1522.5</v>
      </c>
      <c r="I98" s="120">
        <f>H98/E98*100</f>
        <v>126.05772574475485</v>
      </c>
      <c r="J98" s="120">
        <f>H98/F98*100</f>
        <v>99.967170059093888</v>
      </c>
    </row>
    <row r="99" spans="1:10" s="138" customFormat="1" ht="27" customHeight="1" x14ac:dyDescent="0.25">
      <c r="A99" s="110"/>
      <c r="B99" s="110">
        <v>3</v>
      </c>
      <c r="C99" s="110" t="s">
        <v>144</v>
      </c>
      <c r="D99" s="139"/>
      <c r="E99" s="113">
        <f>E100</f>
        <v>1207.78</v>
      </c>
      <c r="F99" s="119">
        <f t="shared" si="6"/>
        <v>1523</v>
      </c>
      <c r="G99" s="119"/>
      <c r="H99" s="119">
        <f t="shared" si="6"/>
        <v>1522.5</v>
      </c>
      <c r="I99" s="120">
        <f>H99/E99*100</f>
        <v>126.05772574475485</v>
      </c>
      <c r="J99" s="120">
        <v>100</v>
      </c>
    </row>
    <row r="100" spans="1:10" s="138" customFormat="1" ht="27" customHeight="1" x14ac:dyDescent="0.25">
      <c r="A100" s="110"/>
      <c r="B100" s="110">
        <v>32</v>
      </c>
      <c r="C100" s="110" t="s">
        <v>143</v>
      </c>
      <c r="D100" s="139"/>
      <c r="E100" s="113">
        <f>E101</f>
        <v>1207.78</v>
      </c>
      <c r="F100" s="119">
        <v>1523</v>
      </c>
      <c r="G100" s="119"/>
      <c r="H100" s="119">
        <f t="shared" si="6"/>
        <v>1522.5</v>
      </c>
      <c r="I100" s="120">
        <f>H100/E100*100</f>
        <v>126.05772574475485</v>
      </c>
      <c r="J100" s="120">
        <v>100</v>
      </c>
    </row>
    <row r="101" spans="1:10" s="138" customFormat="1" ht="27" customHeight="1" x14ac:dyDescent="0.25">
      <c r="A101" s="110"/>
      <c r="B101" s="110">
        <v>323</v>
      </c>
      <c r="C101" s="110" t="s">
        <v>12</v>
      </c>
      <c r="D101" s="139"/>
      <c r="E101" s="113">
        <f>E102</f>
        <v>1207.78</v>
      </c>
      <c r="F101" s="119">
        <v>0</v>
      </c>
      <c r="G101" s="119"/>
      <c r="H101" s="119">
        <f t="shared" si="6"/>
        <v>1522.5</v>
      </c>
      <c r="I101" s="120">
        <f>H101/E101*100</f>
        <v>126.05772574475485</v>
      </c>
      <c r="J101" s="120">
        <v>100</v>
      </c>
    </row>
    <row r="102" spans="1:10" ht="27" customHeight="1" x14ac:dyDescent="0.25">
      <c r="A102" s="110"/>
      <c r="B102" s="115">
        <v>3232</v>
      </c>
      <c r="C102" s="115" t="s">
        <v>17</v>
      </c>
      <c r="D102" s="116"/>
      <c r="E102" s="114">
        <v>1207.78</v>
      </c>
      <c r="F102" s="117"/>
      <c r="G102" s="117"/>
      <c r="H102" s="117">
        <v>1522.5</v>
      </c>
      <c r="I102" s="118">
        <f>H102/E102*100</f>
        <v>126.05772574475485</v>
      </c>
      <c r="J102" s="118"/>
    </row>
    <row r="103" spans="1:10" s="138" customFormat="1" ht="27" customHeight="1" x14ac:dyDescent="0.25">
      <c r="A103" s="110"/>
      <c r="B103" s="110" t="s">
        <v>3</v>
      </c>
      <c r="C103" s="110" t="s">
        <v>238</v>
      </c>
      <c r="D103" s="139">
        <v>62400</v>
      </c>
      <c r="E103" s="113">
        <f>E104+E110</f>
        <v>2482.09</v>
      </c>
      <c r="F103" s="119">
        <f>F104+F110</f>
        <v>5900</v>
      </c>
      <c r="G103" s="119"/>
      <c r="H103" s="119">
        <f>H104+H110</f>
        <v>3769.26</v>
      </c>
      <c r="I103" s="120">
        <v>0</v>
      </c>
      <c r="J103" s="120">
        <f>H103/F103*100</f>
        <v>63.885762711864416</v>
      </c>
    </row>
    <row r="104" spans="1:10" s="138" customFormat="1" ht="27" customHeight="1" x14ac:dyDescent="0.25">
      <c r="A104" s="110"/>
      <c r="B104" s="110">
        <v>3</v>
      </c>
      <c r="C104" s="110" t="s">
        <v>144</v>
      </c>
      <c r="D104" s="139"/>
      <c r="E104" s="113">
        <f>E105</f>
        <v>663.62</v>
      </c>
      <c r="F104" s="119">
        <f>F105</f>
        <v>4300</v>
      </c>
      <c r="G104" s="119"/>
      <c r="H104" s="119">
        <f>H105</f>
        <v>2160</v>
      </c>
      <c r="I104" s="120">
        <v>0</v>
      </c>
      <c r="J104" s="120">
        <v>100</v>
      </c>
    </row>
    <row r="105" spans="1:10" s="138" customFormat="1" ht="27" customHeight="1" x14ac:dyDescent="0.25">
      <c r="A105" s="110"/>
      <c r="B105" s="110">
        <v>32</v>
      </c>
      <c r="C105" s="110" t="s">
        <v>143</v>
      </c>
      <c r="D105" s="139"/>
      <c r="E105" s="113">
        <f>E106</f>
        <v>663.62</v>
      </c>
      <c r="F105" s="119">
        <v>4300</v>
      </c>
      <c r="G105" s="119"/>
      <c r="H105" s="119">
        <v>2160</v>
      </c>
      <c r="I105" s="120">
        <v>0</v>
      </c>
      <c r="J105" s="120">
        <v>100</v>
      </c>
    </row>
    <row r="106" spans="1:10" s="138" customFormat="1" ht="27" customHeight="1" x14ac:dyDescent="0.25">
      <c r="A106" s="110"/>
      <c r="B106" s="110">
        <v>321</v>
      </c>
      <c r="C106" s="110" t="s">
        <v>5</v>
      </c>
      <c r="D106" s="139"/>
      <c r="E106" s="113">
        <f>E107</f>
        <v>663.62</v>
      </c>
      <c r="F106" s="119">
        <v>0</v>
      </c>
      <c r="G106" s="119"/>
      <c r="H106" s="119">
        <f>H107</f>
        <v>0</v>
      </c>
      <c r="I106" s="120">
        <v>0</v>
      </c>
      <c r="J106" s="120"/>
    </row>
    <row r="107" spans="1:10" ht="27" customHeight="1" x14ac:dyDescent="0.25">
      <c r="A107" s="110"/>
      <c r="B107" s="115">
        <v>3211</v>
      </c>
      <c r="C107" s="115" t="s">
        <v>8</v>
      </c>
      <c r="D107" s="116"/>
      <c r="E107" s="114">
        <v>663.62</v>
      </c>
      <c r="F107" s="117">
        <v>0</v>
      </c>
      <c r="G107" s="117"/>
      <c r="H107" s="117">
        <v>0</v>
      </c>
      <c r="I107" s="118">
        <v>0</v>
      </c>
      <c r="J107" s="118"/>
    </row>
    <row r="108" spans="1:10" s="138" customFormat="1" ht="27" customHeight="1" x14ac:dyDescent="0.25">
      <c r="A108" s="110"/>
      <c r="B108" s="110">
        <v>322</v>
      </c>
      <c r="C108" s="110" t="s">
        <v>193</v>
      </c>
      <c r="D108" s="139"/>
      <c r="E108" s="113">
        <v>0</v>
      </c>
      <c r="F108" s="119">
        <v>0</v>
      </c>
      <c r="G108" s="119"/>
      <c r="H108" s="119">
        <v>2160</v>
      </c>
      <c r="I108" s="120">
        <v>0</v>
      </c>
      <c r="J108" s="120"/>
    </row>
    <row r="109" spans="1:10" ht="27" customHeight="1" x14ac:dyDescent="0.25">
      <c r="A109" s="110"/>
      <c r="B109" s="115">
        <v>3227</v>
      </c>
      <c r="C109" s="115" t="s">
        <v>27</v>
      </c>
      <c r="D109" s="116"/>
      <c r="E109" s="114">
        <v>0</v>
      </c>
      <c r="F109" s="117">
        <v>0</v>
      </c>
      <c r="G109" s="117"/>
      <c r="H109" s="117">
        <v>2160</v>
      </c>
      <c r="I109" s="118">
        <v>0</v>
      </c>
      <c r="J109" s="118"/>
    </row>
    <row r="110" spans="1:10" s="138" customFormat="1" ht="27" customHeight="1" x14ac:dyDescent="0.25">
      <c r="A110" s="110"/>
      <c r="B110" s="110">
        <v>4</v>
      </c>
      <c r="C110" s="110" t="s">
        <v>147</v>
      </c>
      <c r="D110" s="139"/>
      <c r="E110" s="119">
        <f>E111</f>
        <v>1818.47</v>
      </c>
      <c r="F110" s="119">
        <f>F111</f>
        <v>1600</v>
      </c>
      <c r="G110" s="119"/>
      <c r="H110" s="119">
        <f>H111</f>
        <v>1609.26</v>
      </c>
      <c r="I110" s="120">
        <f>H110/E110*100</f>
        <v>88.495273499150386</v>
      </c>
      <c r="J110" s="120">
        <f>H110/F110*100</f>
        <v>100.57875</v>
      </c>
    </row>
    <row r="111" spans="1:10" s="138" customFormat="1" ht="27" customHeight="1" x14ac:dyDescent="0.25">
      <c r="A111" s="110"/>
      <c r="B111" s="110">
        <v>42</v>
      </c>
      <c r="C111" s="110" t="s">
        <v>146</v>
      </c>
      <c r="D111" s="139"/>
      <c r="E111" s="119">
        <f>E112</f>
        <v>1818.47</v>
      </c>
      <c r="F111" s="119">
        <v>1600</v>
      </c>
      <c r="G111" s="119"/>
      <c r="H111" s="119">
        <f>H112+H114</f>
        <v>1609.26</v>
      </c>
      <c r="I111" s="120">
        <f>H111/E111*100</f>
        <v>88.495273499150386</v>
      </c>
      <c r="J111" s="120">
        <f>H111/F111*100</f>
        <v>100.57875</v>
      </c>
    </row>
    <row r="112" spans="1:10" s="138" customFormat="1" ht="27" customHeight="1" x14ac:dyDescent="0.25">
      <c r="A112" s="110"/>
      <c r="B112" s="110">
        <v>422</v>
      </c>
      <c r="C112" s="110" t="s">
        <v>18</v>
      </c>
      <c r="D112" s="139"/>
      <c r="E112" s="119">
        <f>E113</f>
        <v>1818.47</v>
      </c>
      <c r="F112" s="119"/>
      <c r="G112" s="119"/>
      <c r="H112" s="119">
        <f>H113</f>
        <v>0</v>
      </c>
      <c r="I112" s="120">
        <v>0</v>
      </c>
      <c r="J112" s="120"/>
    </row>
    <row r="113" spans="1:10" ht="27" customHeight="1" x14ac:dyDescent="0.25">
      <c r="A113" s="110"/>
      <c r="B113" s="115">
        <v>4223</v>
      </c>
      <c r="C113" s="115" t="s">
        <v>251</v>
      </c>
      <c r="D113" s="116"/>
      <c r="E113" s="114">
        <v>1818.47</v>
      </c>
      <c r="F113" s="117"/>
      <c r="G113" s="117"/>
      <c r="H113" s="117">
        <v>0</v>
      </c>
      <c r="I113" s="118">
        <v>0</v>
      </c>
      <c r="J113" s="118"/>
    </row>
    <row r="114" spans="1:10" s="138" customFormat="1" ht="27" customHeight="1" x14ac:dyDescent="0.25">
      <c r="A114" s="110"/>
      <c r="B114" s="110">
        <v>426</v>
      </c>
      <c r="C114" s="110" t="s">
        <v>340</v>
      </c>
      <c r="D114" s="139"/>
      <c r="E114" s="113">
        <v>0</v>
      </c>
      <c r="F114" s="119"/>
      <c r="G114" s="119"/>
      <c r="H114" s="119">
        <v>1609.26</v>
      </c>
      <c r="I114" s="120">
        <v>0</v>
      </c>
      <c r="J114" s="120"/>
    </row>
    <row r="115" spans="1:10" ht="27" customHeight="1" x14ac:dyDescent="0.25">
      <c r="A115" s="110"/>
      <c r="B115" s="115">
        <v>4262</v>
      </c>
      <c r="C115" s="115" t="s">
        <v>341</v>
      </c>
      <c r="D115" s="116"/>
      <c r="E115" s="114">
        <v>0</v>
      </c>
      <c r="F115" s="117"/>
      <c r="G115" s="117"/>
      <c r="H115" s="117">
        <v>1609.26</v>
      </c>
      <c r="I115" s="118">
        <v>0</v>
      </c>
      <c r="J115" s="118"/>
    </row>
    <row r="116" spans="1:10" s="138" customFormat="1" ht="27" customHeight="1" x14ac:dyDescent="0.25">
      <c r="A116" s="110"/>
      <c r="B116" s="110" t="s">
        <v>3</v>
      </c>
      <c r="C116" s="110" t="s">
        <v>239</v>
      </c>
      <c r="D116" s="139">
        <v>72400</v>
      </c>
      <c r="E116" s="113">
        <f>E117</f>
        <v>238.82</v>
      </c>
      <c r="F116" s="119">
        <f t="shared" ref="F116:H119" si="7">F117</f>
        <v>150</v>
      </c>
      <c r="G116" s="119"/>
      <c r="H116" s="119">
        <f t="shared" si="7"/>
        <v>0</v>
      </c>
      <c r="I116" s="120">
        <v>0</v>
      </c>
      <c r="J116" s="120">
        <f>H116/F116*100</f>
        <v>0</v>
      </c>
    </row>
    <row r="117" spans="1:10" s="138" customFormat="1" ht="27" customHeight="1" x14ac:dyDescent="0.25">
      <c r="A117" s="110"/>
      <c r="B117" s="110">
        <v>3</v>
      </c>
      <c r="C117" s="110" t="s">
        <v>144</v>
      </c>
      <c r="D117" s="139"/>
      <c r="E117" s="113">
        <f>E118</f>
        <v>238.82</v>
      </c>
      <c r="F117" s="119">
        <f t="shared" si="7"/>
        <v>150</v>
      </c>
      <c r="G117" s="119"/>
      <c r="H117" s="119">
        <f t="shared" si="7"/>
        <v>0</v>
      </c>
      <c r="I117" s="120">
        <v>0</v>
      </c>
      <c r="J117" s="120">
        <f>H117/F117*100</f>
        <v>0</v>
      </c>
    </row>
    <row r="118" spans="1:10" s="138" customFormat="1" ht="27" customHeight="1" x14ac:dyDescent="0.25">
      <c r="A118" s="110"/>
      <c r="B118" s="110">
        <v>32</v>
      </c>
      <c r="C118" s="110" t="s">
        <v>143</v>
      </c>
      <c r="D118" s="139"/>
      <c r="E118" s="113">
        <f>E119</f>
        <v>238.82</v>
      </c>
      <c r="F118" s="119">
        <v>150</v>
      </c>
      <c r="G118" s="119"/>
      <c r="H118" s="119">
        <f t="shared" si="7"/>
        <v>0</v>
      </c>
      <c r="I118" s="120">
        <v>0</v>
      </c>
      <c r="J118" s="120">
        <f>H118/F118*100</f>
        <v>0</v>
      </c>
    </row>
    <row r="119" spans="1:10" s="138" customFormat="1" ht="27" customHeight="1" x14ac:dyDescent="0.25">
      <c r="A119" s="110"/>
      <c r="B119" s="110">
        <v>323</v>
      </c>
      <c r="C119" s="110" t="s">
        <v>12</v>
      </c>
      <c r="D119" s="139"/>
      <c r="E119" s="113">
        <f>E120</f>
        <v>238.82</v>
      </c>
      <c r="F119" s="119"/>
      <c r="G119" s="119"/>
      <c r="H119" s="119">
        <f t="shared" si="7"/>
        <v>0</v>
      </c>
      <c r="I119" s="120">
        <v>0</v>
      </c>
      <c r="J119" s="120"/>
    </row>
    <row r="120" spans="1:10" ht="27" customHeight="1" x14ac:dyDescent="0.25">
      <c r="A120" s="110"/>
      <c r="B120" s="115">
        <v>3232</v>
      </c>
      <c r="C120" s="115" t="s">
        <v>17</v>
      </c>
      <c r="D120" s="116"/>
      <c r="E120" s="114">
        <v>238.82</v>
      </c>
      <c r="F120" s="117"/>
      <c r="G120" s="117"/>
      <c r="H120" s="117">
        <v>0</v>
      </c>
      <c r="I120" s="118">
        <v>0</v>
      </c>
      <c r="J120" s="118"/>
    </row>
    <row r="121" spans="1:10" ht="27" customHeight="1" x14ac:dyDescent="0.25">
      <c r="A121" s="110" t="s">
        <v>249</v>
      </c>
      <c r="B121" s="111" t="s">
        <v>3</v>
      </c>
      <c r="C121" s="110" t="s">
        <v>182</v>
      </c>
      <c r="D121" s="112">
        <v>53082</v>
      </c>
      <c r="E121" s="113">
        <f>E122</f>
        <v>1370092</v>
      </c>
      <c r="F121" s="113">
        <f>F122</f>
        <v>1557803</v>
      </c>
      <c r="G121" s="113"/>
      <c r="H121" s="113">
        <f>H122</f>
        <v>1543924.7400000002</v>
      </c>
      <c r="I121" s="106">
        <f t="shared" ref="I121:I129" si="8">H121/E121*100</f>
        <v>112.68766914922503</v>
      </c>
      <c r="J121" s="106">
        <f>H121/F121*100</f>
        <v>99.109113283258552</v>
      </c>
    </row>
    <row r="122" spans="1:10" ht="27" customHeight="1" x14ac:dyDescent="0.25">
      <c r="A122" s="111"/>
      <c r="B122" s="110">
        <v>3</v>
      </c>
      <c r="C122" s="110" t="s">
        <v>144</v>
      </c>
      <c r="D122" s="112"/>
      <c r="E122" s="113">
        <f>E123+E131+E140+E143</f>
        <v>1370092</v>
      </c>
      <c r="F122" s="113">
        <f>F123+F131+F140+F143</f>
        <v>1557803</v>
      </c>
      <c r="G122" s="113"/>
      <c r="H122" s="113">
        <f>H123+H131+H140+H143</f>
        <v>1543924.7400000002</v>
      </c>
      <c r="I122" s="106">
        <f t="shared" si="8"/>
        <v>112.68766914922503</v>
      </c>
      <c r="J122" s="106">
        <f>H122/F122*100</f>
        <v>99.109113283258552</v>
      </c>
    </row>
    <row r="123" spans="1:10" ht="27" customHeight="1" x14ac:dyDescent="0.25">
      <c r="A123" s="111"/>
      <c r="B123" s="110">
        <v>31</v>
      </c>
      <c r="C123" s="110" t="s">
        <v>183</v>
      </c>
      <c r="D123" s="112"/>
      <c r="E123" s="113">
        <f>E124+E126+E128</f>
        <v>1347838</v>
      </c>
      <c r="F123" s="113">
        <v>1546665</v>
      </c>
      <c r="G123" s="113"/>
      <c r="H123" s="113">
        <f>H124+H126+H128</f>
        <v>1531671.1600000001</v>
      </c>
      <c r="I123" s="106">
        <f t="shared" si="8"/>
        <v>113.63911389944489</v>
      </c>
      <c r="J123" s="106">
        <f>H123/F123*100</f>
        <v>99.030569645010402</v>
      </c>
    </row>
    <row r="124" spans="1:10" ht="27" customHeight="1" x14ac:dyDescent="0.25">
      <c r="A124" s="111"/>
      <c r="B124" s="110">
        <v>311</v>
      </c>
      <c r="C124" s="110" t="s">
        <v>184</v>
      </c>
      <c r="D124" s="112"/>
      <c r="E124" s="113">
        <f>E125</f>
        <v>1121594.32</v>
      </c>
      <c r="F124" s="113"/>
      <c r="G124" s="113"/>
      <c r="H124" s="113">
        <f>H125</f>
        <v>1276460.44</v>
      </c>
      <c r="I124" s="106">
        <f t="shared" si="8"/>
        <v>113.80767691476896</v>
      </c>
      <c r="J124" s="106"/>
    </row>
    <row r="125" spans="1:10" ht="27" customHeight="1" x14ac:dyDescent="0.25">
      <c r="A125" s="135"/>
      <c r="B125" s="115">
        <v>3111</v>
      </c>
      <c r="C125" s="115" t="s">
        <v>185</v>
      </c>
      <c r="D125" s="136"/>
      <c r="E125" s="114">
        <v>1121594.32</v>
      </c>
      <c r="F125" s="114"/>
      <c r="G125" s="114"/>
      <c r="H125" s="114">
        <v>1276460.44</v>
      </c>
      <c r="I125" s="137">
        <f t="shared" si="8"/>
        <v>113.80767691476896</v>
      </c>
      <c r="J125" s="137"/>
    </row>
    <row r="126" spans="1:10" ht="27" customHeight="1" x14ac:dyDescent="0.25">
      <c r="A126" s="111"/>
      <c r="B126" s="110">
        <v>312</v>
      </c>
      <c r="C126" s="110" t="s">
        <v>282</v>
      </c>
      <c r="D126" s="112"/>
      <c r="E126" s="113">
        <f>E127</f>
        <v>47688.76</v>
      </c>
      <c r="F126" s="113">
        <v>0</v>
      </c>
      <c r="G126" s="113"/>
      <c r="H126" s="113">
        <f>H127</f>
        <v>55362.58</v>
      </c>
      <c r="I126" s="106">
        <f t="shared" si="8"/>
        <v>116.0914647392803</v>
      </c>
      <c r="J126" s="106"/>
    </row>
    <row r="127" spans="1:10" ht="27" customHeight="1" x14ac:dyDescent="0.25">
      <c r="A127" s="135"/>
      <c r="B127" s="115">
        <v>3121</v>
      </c>
      <c r="C127" s="115" t="s">
        <v>186</v>
      </c>
      <c r="D127" s="136"/>
      <c r="E127" s="114">
        <v>47688.76</v>
      </c>
      <c r="F127" s="114"/>
      <c r="G127" s="114"/>
      <c r="H127" s="114">
        <v>55362.58</v>
      </c>
      <c r="I127" s="137">
        <f t="shared" si="8"/>
        <v>116.0914647392803</v>
      </c>
      <c r="J127" s="137"/>
    </row>
    <row r="128" spans="1:10" ht="27" customHeight="1" x14ac:dyDescent="0.25">
      <c r="A128" s="111"/>
      <c r="B128" s="110">
        <v>313</v>
      </c>
      <c r="C128" s="110" t="s">
        <v>187</v>
      </c>
      <c r="D128" s="112"/>
      <c r="E128" s="113">
        <f>SUM(E129:E130)</f>
        <v>178554.91999999998</v>
      </c>
      <c r="F128" s="113">
        <v>0</v>
      </c>
      <c r="G128" s="113"/>
      <c r="H128" s="113">
        <f>SUM(H129:H130)</f>
        <v>199848.14</v>
      </c>
      <c r="I128" s="106">
        <f t="shared" si="8"/>
        <v>111.92530567065866</v>
      </c>
      <c r="J128" s="106"/>
    </row>
    <row r="129" spans="1:10" ht="27" customHeight="1" x14ac:dyDescent="0.25">
      <c r="A129" s="135"/>
      <c r="B129" s="115">
        <v>3132</v>
      </c>
      <c r="C129" s="115" t="s">
        <v>188</v>
      </c>
      <c r="D129" s="136"/>
      <c r="E129" s="114">
        <v>178368.09</v>
      </c>
      <c r="F129" s="114"/>
      <c r="G129" s="114"/>
      <c r="H129" s="114">
        <v>199848.14</v>
      </c>
      <c r="I129" s="137">
        <f t="shared" si="8"/>
        <v>112.04254079303087</v>
      </c>
      <c r="J129" s="137"/>
    </row>
    <row r="130" spans="1:10" ht="27" customHeight="1" x14ac:dyDescent="0.25">
      <c r="A130" s="135"/>
      <c r="B130" s="115">
        <v>3133</v>
      </c>
      <c r="C130" s="115" t="s">
        <v>208</v>
      </c>
      <c r="D130" s="136"/>
      <c r="E130" s="114">
        <v>186.83</v>
      </c>
      <c r="F130" s="114"/>
      <c r="G130" s="114"/>
      <c r="H130" s="114">
        <v>0</v>
      </c>
      <c r="I130" s="137">
        <v>0</v>
      </c>
      <c r="J130" s="137"/>
    </row>
    <row r="131" spans="1:10" ht="27" customHeight="1" x14ac:dyDescent="0.25">
      <c r="A131" s="111"/>
      <c r="B131" s="110">
        <v>32</v>
      </c>
      <c r="C131" s="110" t="s">
        <v>143</v>
      </c>
      <c r="D131" s="112"/>
      <c r="E131" s="113">
        <f>E132+E134+E137</f>
        <v>16729.75</v>
      </c>
      <c r="F131" s="113">
        <v>10235</v>
      </c>
      <c r="G131" s="113"/>
      <c r="H131" s="113">
        <f>H134+H137</f>
        <v>11287.760000000002</v>
      </c>
      <c r="I131" s="106">
        <f>H131/E131*100</f>
        <v>67.471181577728316</v>
      </c>
      <c r="J131" s="106">
        <f>H131/F131*100</f>
        <v>110.28588177821203</v>
      </c>
    </row>
    <row r="132" spans="1:10" ht="27" customHeight="1" x14ac:dyDescent="0.25">
      <c r="A132" s="111"/>
      <c r="B132" s="110">
        <v>322</v>
      </c>
      <c r="C132" s="110" t="s">
        <v>193</v>
      </c>
      <c r="D132" s="112"/>
      <c r="E132" s="113">
        <f>E133</f>
        <v>569.88</v>
      </c>
      <c r="F132" s="113"/>
      <c r="G132" s="113"/>
      <c r="H132" s="113">
        <v>0</v>
      </c>
      <c r="I132" s="106">
        <v>0</v>
      </c>
      <c r="J132" s="106"/>
    </row>
    <row r="133" spans="1:10" ht="27" customHeight="1" x14ac:dyDescent="0.25">
      <c r="A133" s="135"/>
      <c r="B133" s="115">
        <v>3221</v>
      </c>
      <c r="C133" s="115" t="s">
        <v>34</v>
      </c>
      <c r="D133" s="136"/>
      <c r="E133" s="114">
        <v>569.88</v>
      </c>
      <c r="F133" s="114"/>
      <c r="G133" s="114"/>
      <c r="H133" s="114">
        <v>0</v>
      </c>
      <c r="I133" s="137">
        <v>0</v>
      </c>
      <c r="J133" s="137"/>
    </row>
    <row r="134" spans="1:10" ht="27" customHeight="1" x14ac:dyDescent="0.25">
      <c r="A134" s="111"/>
      <c r="B134" s="110" t="s">
        <v>11</v>
      </c>
      <c r="C134" s="110" t="s">
        <v>12</v>
      </c>
      <c r="D134" s="112"/>
      <c r="E134" s="113">
        <f>E135+E136</f>
        <v>5845.07</v>
      </c>
      <c r="F134" s="119"/>
      <c r="G134" s="117"/>
      <c r="H134" s="119">
        <f>SUM(H135:H136)</f>
        <v>6176.14</v>
      </c>
      <c r="I134" s="120">
        <v>0</v>
      </c>
      <c r="J134" s="120"/>
    </row>
    <row r="135" spans="1:10" ht="27" customHeight="1" x14ac:dyDescent="0.25">
      <c r="A135" s="115"/>
      <c r="B135" s="115">
        <v>3236</v>
      </c>
      <c r="C135" s="115" t="s">
        <v>43</v>
      </c>
      <c r="D135" s="116"/>
      <c r="E135" s="117">
        <v>841.45</v>
      </c>
      <c r="F135" s="117"/>
      <c r="G135" s="117"/>
      <c r="H135" s="117">
        <v>0</v>
      </c>
      <c r="I135" s="118">
        <v>0</v>
      </c>
      <c r="J135" s="118"/>
    </row>
    <row r="136" spans="1:10" ht="27" customHeight="1" x14ac:dyDescent="0.25">
      <c r="A136" s="115"/>
      <c r="B136" s="115">
        <v>3237</v>
      </c>
      <c r="C136" s="115" t="s">
        <v>213</v>
      </c>
      <c r="D136" s="116"/>
      <c r="E136" s="117">
        <v>5003.62</v>
      </c>
      <c r="F136" s="117"/>
      <c r="G136" s="117"/>
      <c r="H136" s="117">
        <v>6176.14</v>
      </c>
      <c r="I136" s="118">
        <v>0</v>
      </c>
      <c r="J136" s="118"/>
    </row>
    <row r="137" spans="1:10" ht="27" customHeight="1" x14ac:dyDescent="0.25">
      <c r="A137" s="111"/>
      <c r="B137" s="110" t="s">
        <v>9</v>
      </c>
      <c r="C137" s="110" t="s">
        <v>10</v>
      </c>
      <c r="D137" s="112"/>
      <c r="E137" s="113">
        <f>SUM(E138:E139)</f>
        <v>10314.799999999999</v>
      </c>
      <c r="F137" s="119"/>
      <c r="G137" s="117"/>
      <c r="H137" s="119">
        <f>SUM(H138:H139)</f>
        <v>5111.6200000000008</v>
      </c>
      <c r="I137" s="120">
        <f>H137/E137*100</f>
        <v>49.556171714429766</v>
      </c>
      <c r="J137" s="120"/>
    </row>
    <row r="138" spans="1:10" ht="27" customHeight="1" x14ac:dyDescent="0.25">
      <c r="A138" s="115"/>
      <c r="B138" s="115" t="s">
        <v>40</v>
      </c>
      <c r="C138" s="115" t="s">
        <v>41</v>
      </c>
      <c r="D138" s="116"/>
      <c r="E138" s="117">
        <v>5522.26</v>
      </c>
      <c r="F138" s="117"/>
      <c r="G138" s="117"/>
      <c r="H138" s="117">
        <v>4842.0200000000004</v>
      </c>
      <c r="I138" s="118">
        <f>H138/E138*100</f>
        <v>87.681854892743189</v>
      </c>
      <c r="J138" s="118"/>
    </row>
    <row r="139" spans="1:10" ht="27" customHeight="1" x14ac:dyDescent="0.25">
      <c r="A139" s="115"/>
      <c r="B139" s="115">
        <v>3296</v>
      </c>
      <c r="C139" s="115" t="s">
        <v>253</v>
      </c>
      <c r="D139" s="116"/>
      <c r="E139" s="117">
        <v>4792.54</v>
      </c>
      <c r="F139" s="117"/>
      <c r="G139" s="117"/>
      <c r="H139" s="117">
        <v>269.60000000000002</v>
      </c>
      <c r="I139" s="118">
        <v>0</v>
      </c>
      <c r="J139" s="118"/>
    </row>
    <row r="140" spans="1:10" s="138" customFormat="1" ht="27" customHeight="1" x14ac:dyDescent="0.25">
      <c r="A140" s="110"/>
      <c r="B140" s="110">
        <v>34</v>
      </c>
      <c r="C140" s="110" t="s">
        <v>145</v>
      </c>
      <c r="D140" s="139"/>
      <c r="E140" s="113">
        <f>E141</f>
        <v>3981.64</v>
      </c>
      <c r="F140" s="119">
        <v>3</v>
      </c>
      <c r="G140" s="119"/>
      <c r="H140" s="119">
        <f>H141</f>
        <v>2.09</v>
      </c>
      <c r="I140" s="120">
        <f>H140/E140*100</f>
        <v>5.2490933384233635E-2</v>
      </c>
      <c r="J140" s="120">
        <f>H140/F140*100</f>
        <v>69.666666666666671</v>
      </c>
    </row>
    <row r="141" spans="1:10" s="138" customFormat="1" ht="27" customHeight="1" x14ac:dyDescent="0.25">
      <c r="A141" s="110"/>
      <c r="B141" s="110">
        <v>343</v>
      </c>
      <c r="C141" s="110" t="s">
        <v>24</v>
      </c>
      <c r="D141" s="139"/>
      <c r="E141" s="113">
        <f>E142</f>
        <v>3981.64</v>
      </c>
      <c r="F141" s="119"/>
      <c r="G141" s="119"/>
      <c r="H141" s="119">
        <f>H142</f>
        <v>2.09</v>
      </c>
      <c r="I141" s="120">
        <f>H141/E141*100</f>
        <v>5.2490933384233635E-2</v>
      </c>
      <c r="J141" s="120"/>
    </row>
    <row r="142" spans="1:10" ht="27" customHeight="1" x14ac:dyDescent="0.25">
      <c r="A142" s="115"/>
      <c r="B142" s="115">
        <v>3433</v>
      </c>
      <c r="C142" s="115" t="s">
        <v>198</v>
      </c>
      <c r="D142" s="116"/>
      <c r="E142" s="114">
        <v>3981.64</v>
      </c>
      <c r="F142" s="117"/>
      <c r="G142" s="117"/>
      <c r="H142" s="117">
        <v>2.09</v>
      </c>
      <c r="I142" s="118">
        <v>0.05</v>
      </c>
      <c r="J142" s="118"/>
    </row>
    <row r="143" spans="1:10" s="138" customFormat="1" ht="27" customHeight="1" x14ac:dyDescent="0.25">
      <c r="A143" s="110"/>
      <c r="B143" s="110">
        <v>37</v>
      </c>
      <c r="C143" s="110" t="s">
        <v>327</v>
      </c>
      <c r="D143" s="139"/>
      <c r="E143" s="113">
        <f>E144</f>
        <v>1542.61</v>
      </c>
      <c r="F143" s="119">
        <v>900</v>
      </c>
      <c r="G143" s="119"/>
      <c r="H143" s="119">
        <v>963.73</v>
      </c>
      <c r="I143" s="120">
        <f t="shared" ref="I143:I149" si="9">H143/E143*100</f>
        <v>62.473988888960918</v>
      </c>
      <c r="J143" s="120"/>
    </row>
    <row r="144" spans="1:10" s="138" customFormat="1" ht="27" customHeight="1" x14ac:dyDescent="0.25">
      <c r="A144" s="110"/>
      <c r="B144" s="110">
        <v>372</v>
      </c>
      <c r="C144" s="110" t="s">
        <v>328</v>
      </c>
      <c r="D144" s="139"/>
      <c r="E144" s="113">
        <f>E145</f>
        <v>1542.61</v>
      </c>
      <c r="F144" s="119"/>
      <c r="G144" s="119"/>
      <c r="H144" s="119">
        <v>963.73</v>
      </c>
      <c r="I144" s="120">
        <f t="shared" si="9"/>
        <v>62.473988888960918</v>
      </c>
      <c r="J144" s="120"/>
    </row>
    <row r="145" spans="1:11" ht="27" customHeight="1" x14ac:dyDescent="0.25">
      <c r="A145" s="115"/>
      <c r="B145" s="115">
        <v>3722</v>
      </c>
      <c r="C145" s="115" t="s">
        <v>329</v>
      </c>
      <c r="D145" s="116"/>
      <c r="E145" s="114">
        <v>1542.61</v>
      </c>
      <c r="F145" s="117"/>
      <c r="G145" s="117"/>
      <c r="H145" s="117">
        <v>963.73</v>
      </c>
      <c r="I145" s="120">
        <f t="shared" si="9"/>
        <v>62.473988888960918</v>
      </c>
      <c r="J145" s="118"/>
    </row>
    <row r="146" spans="1:11" ht="27" customHeight="1" x14ac:dyDescent="0.25">
      <c r="A146" s="107">
        <v>2301</v>
      </c>
      <c r="B146" s="108" t="s">
        <v>2</v>
      </c>
      <c r="C146" s="107" t="s">
        <v>200</v>
      </c>
      <c r="D146" s="108"/>
      <c r="E146" s="99">
        <f>E147+E154+E170+E182+E189+E206</f>
        <v>18644.080000000002</v>
      </c>
      <c r="F146" s="99">
        <f>F147+F154+F170+F182+F189+F206</f>
        <v>24192</v>
      </c>
      <c r="G146" s="99"/>
      <c r="H146" s="99">
        <f>H147+H154+H170+H182+H189+H206</f>
        <v>22673.360000000001</v>
      </c>
      <c r="I146" s="109">
        <f t="shared" si="9"/>
        <v>121.61157858151219</v>
      </c>
      <c r="J146" s="109">
        <f>H146/F146*100</f>
        <v>93.722552910052912</v>
      </c>
      <c r="K146" s="150"/>
    </row>
    <row r="147" spans="1:11" s="155" customFormat="1" ht="27" customHeight="1" x14ac:dyDescent="0.25">
      <c r="A147" s="152" t="s">
        <v>280</v>
      </c>
      <c r="B147" s="142" t="s">
        <v>3</v>
      </c>
      <c r="C147" s="152" t="s">
        <v>281</v>
      </c>
      <c r="D147" s="142">
        <v>11001</v>
      </c>
      <c r="E147" s="143">
        <f>E148</f>
        <v>8015.66</v>
      </c>
      <c r="F147" s="143">
        <f>F148</f>
        <v>11226</v>
      </c>
      <c r="G147" s="143"/>
      <c r="H147" s="143">
        <f>H148</f>
        <v>9357.26</v>
      </c>
      <c r="I147" s="153">
        <f t="shared" si="9"/>
        <v>116.7372368588488</v>
      </c>
      <c r="J147" s="153">
        <f>H147/F147*100</f>
        <v>83.353465170140751</v>
      </c>
      <c r="K147" s="154"/>
    </row>
    <row r="148" spans="1:11" s="155" customFormat="1" ht="27" customHeight="1" x14ac:dyDescent="0.25">
      <c r="A148" s="152"/>
      <c r="B148" s="110">
        <v>3</v>
      </c>
      <c r="C148" s="110" t="s">
        <v>144</v>
      </c>
      <c r="D148" s="142"/>
      <c r="E148" s="143">
        <f>E149</f>
        <v>8015.66</v>
      </c>
      <c r="F148" s="143">
        <f>F149</f>
        <v>11226</v>
      </c>
      <c r="G148" s="143"/>
      <c r="H148" s="143">
        <f>H149</f>
        <v>9357.26</v>
      </c>
      <c r="I148" s="153">
        <f t="shared" si="9"/>
        <v>116.7372368588488</v>
      </c>
      <c r="J148" s="153">
        <f>H148/F148*100</f>
        <v>83.353465170140751</v>
      </c>
      <c r="K148" s="154"/>
    </row>
    <row r="149" spans="1:11" s="155" customFormat="1" ht="27" customHeight="1" x14ac:dyDescent="0.25">
      <c r="A149" s="152"/>
      <c r="B149" s="110">
        <v>32</v>
      </c>
      <c r="C149" s="110" t="s">
        <v>143</v>
      </c>
      <c r="D149" s="142"/>
      <c r="E149" s="143">
        <f>E150+E152</f>
        <v>8015.66</v>
      </c>
      <c r="F149" s="143">
        <v>11226</v>
      </c>
      <c r="G149" s="143"/>
      <c r="H149" s="143">
        <f>H152</f>
        <v>9357.26</v>
      </c>
      <c r="I149" s="153">
        <f t="shared" si="9"/>
        <v>116.7372368588488</v>
      </c>
      <c r="J149" s="153">
        <f>H149/F149*100</f>
        <v>83.353465170140751</v>
      </c>
      <c r="K149" s="154"/>
    </row>
    <row r="150" spans="1:11" s="155" customFormat="1" ht="27" customHeight="1" x14ac:dyDescent="0.25">
      <c r="A150" s="152"/>
      <c r="B150" s="156">
        <v>321</v>
      </c>
      <c r="C150" s="152" t="s">
        <v>5</v>
      </c>
      <c r="D150" s="142"/>
      <c r="E150" s="143">
        <v>1391.61</v>
      </c>
      <c r="F150" s="143"/>
      <c r="G150" s="143"/>
      <c r="H150" s="143">
        <v>0</v>
      </c>
      <c r="I150" s="153">
        <v>0</v>
      </c>
      <c r="J150" s="153"/>
      <c r="K150" s="154"/>
    </row>
    <row r="151" spans="1:11" s="155" customFormat="1" ht="27" customHeight="1" x14ac:dyDescent="0.25">
      <c r="A151" s="152"/>
      <c r="B151" s="158">
        <v>3212</v>
      </c>
      <c r="C151" s="157" t="s">
        <v>203</v>
      </c>
      <c r="D151" s="159"/>
      <c r="E151" s="160">
        <v>1391.61</v>
      </c>
      <c r="F151" s="143"/>
      <c r="G151" s="143"/>
      <c r="H151" s="143">
        <v>0</v>
      </c>
      <c r="I151" s="153">
        <v>0</v>
      </c>
      <c r="J151" s="153"/>
      <c r="K151" s="154"/>
    </row>
    <row r="152" spans="1:11" s="155" customFormat="1" ht="27" customHeight="1" x14ac:dyDescent="0.25">
      <c r="A152" s="152"/>
      <c r="B152" s="156">
        <v>322</v>
      </c>
      <c r="C152" s="152" t="s">
        <v>193</v>
      </c>
      <c r="D152" s="142"/>
      <c r="E152" s="143">
        <f>E153</f>
        <v>6624.05</v>
      </c>
      <c r="F152" s="143">
        <v>0</v>
      </c>
      <c r="G152" s="143"/>
      <c r="H152" s="143">
        <f>H153</f>
        <v>9357.26</v>
      </c>
      <c r="I152" s="153">
        <f t="shared" ref="I152:I158" si="10">H152/E152*100</f>
        <v>141.26191680316421</v>
      </c>
      <c r="J152" s="153"/>
      <c r="K152" s="154"/>
    </row>
    <row r="153" spans="1:11" s="155" customFormat="1" ht="27" customHeight="1" x14ac:dyDescent="0.25">
      <c r="A153" s="157"/>
      <c r="B153" s="158">
        <v>3223</v>
      </c>
      <c r="C153" s="157" t="s">
        <v>31</v>
      </c>
      <c r="D153" s="159"/>
      <c r="E153" s="160">
        <v>6624.05</v>
      </c>
      <c r="F153" s="160">
        <v>0</v>
      </c>
      <c r="G153" s="160"/>
      <c r="H153" s="160">
        <v>9357.26</v>
      </c>
      <c r="I153" s="161">
        <f t="shared" si="10"/>
        <v>141.26191680316421</v>
      </c>
      <c r="J153" s="161"/>
      <c r="K153" s="154"/>
    </row>
    <row r="154" spans="1:11" ht="27" customHeight="1" x14ac:dyDescent="0.25">
      <c r="A154" s="110" t="s">
        <v>209</v>
      </c>
      <c r="B154" s="111" t="s">
        <v>3</v>
      </c>
      <c r="C154" s="110" t="s">
        <v>210</v>
      </c>
      <c r="D154" s="112">
        <v>11001</v>
      </c>
      <c r="E154" s="113">
        <f>E155</f>
        <v>943.68000000000006</v>
      </c>
      <c r="F154" s="113">
        <f>F155</f>
        <v>225</v>
      </c>
      <c r="G154" s="113"/>
      <c r="H154" s="113">
        <f>H155</f>
        <v>225</v>
      </c>
      <c r="I154" s="106">
        <f t="shared" si="10"/>
        <v>23.842828077314344</v>
      </c>
      <c r="J154" s="106">
        <v>0</v>
      </c>
    </row>
    <row r="155" spans="1:11" ht="27" customHeight="1" x14ac:dyDescent="0.25">
      <c r="A155" s="111"/>
      <c r="B155" s="110">
        <v>3</v>
      </c>
      <c r="C155" s="110" t="s">
        <v>144</v>
      </c>
      <c r="D155" s="112"/>
      <c r="E155" s="113">
        <f>E156+E159+E165</f>
        <v>943.68000000000006</v>
      </c>
      <c r="F155" s="113">
        <f>F156+F159+F165</f>
        <v>225</v>
      </c>
      <c r="G155" s="113"/>
      <c r="H155" s="113">
        <f>H156+H159+H165</f>
        <v>225</v>
      </c>
      <c r="I155" s="106">
        <f t="shared" si="10"/>
        <v>23.842828077314344</v>
      </c>
      <c r="J155" s="106">
        <v>0</v>
      </c>
    </row>
    <row r="156" spans="1:11" ht="27" customHeight="1" x14ac:dyDescent="0.25">
      <c r="A156" s="111"/>
      <c r="B156" s="110">
        <v>31</v>
      </c>
      <c r="C156" s="110" t="s">
        <v>183</v>
      </c>
      <c r="D156" s="112"/>
      <c r="E156" s="113">
        <f>E157</f>
        <v>53.09</v>
      </c>
      <c r="F156" s="113"/>
      <c r="G156" s="113"/>
      <c r="H156" s="113">
        <f>H157</f>
        <v>225</v>
      </c>
      <c r="I156" s="106">
        <f t="shared" si="10"/>
        <v>423.80862686004895</v>
      </c>
      <c r="J156" s="106">
        <v>0</v>
      </c>
    </row>
    <row r="157" spans="1:11" ht="27" customHeight="1" x14ac:dyDescent="0.25">
      <c r="A157" s="111"/>
      <c r="B157" s="110">
        <v>312</v>
      </c>
      <c r="C157" s="110" t="s">
        <v>282</v>
      </c>
      <c r="D157" s="112"/>
      <c r="E157" s="113">
        <f>E158</f>
        <v>53.09</v>
      </c>
      <c r="F157" s="113"/>
      <c r="G157" s="113"/>
      <c r="H157" s="113">
        <f>H158</f>
        <v>225</v>
      </c>
      <c r="I157" s="106">
        <f t="shared" si="10"/>
        <v>423.80862686004895</v>
      </c>
      <c r="J157" s="106"/>
    </row>
    <row r="158" spans="1:11" ht="27" customHeight="1" x14ac:dyDescent="0.25">
      <c r="A158" s="135"/>
      <c r="B158" s="115">
        <v>3121</v>
      </c>
      <c r="C158" s="115" t="s">
        <v>282</v>
      </c>
      <c r="D158" s="136"/>
      <c r="E158" s="114">
        <v>53.09</v>
      </c>
      <c r="F158" s="114"/>
      <c r="G158" s="114"/>
      <c r="H158" s="114">
        <v>225</v>
      </c>
      <c r="I158" s="137">
        <f t="shared" si="10"/>
        <v>423.80862686004895</v>
      </c>
      <c r="J158" s="137"/>
    </row>
    <row r="159" spans="1:11" ht="27" customHeight="1" x14ac:dyDescent="0.25">
      <c r="A159" s="111"/>
      <c r="B159" s="110">
        <v>32</v>
      </c>
      <c r="C159" s="110" t="s">
        <v>143</v>
      </c>
      <c r="D159" s="112"/>
      <c r="E159" s="113">
        <f>E160+E163</f>
        <v>784.42000000000007</v>
      </c>
      <c r="F159" s="113">
        <v>225</v>
      </c>
      <c r="G159" s="113"/>
      <c r="H159" s="113">
        <f>H160+H163</f>
        <v>0</v>
      </c>
      <c r="I159" s="106">
        <v>0</v>
      </c>
      <c r="J159" s="106">
        <v>0</v>
      </c>
    </row>
    <row r="160" spans="1:11" ht="27" customHeight="1" x14ac:dyDescent="0.25">
      <c r="A160" s="111"/>
      <c r="B160" s="110" t="s">
        <v>11</v>
      </c>
      <c r="C160" s="110" t="s">
        <v>12</v>
      </c>
      <c r="D160" s="112"/>
      <c r="E160" s="113">
        <f>E161+E162</f>
        <v>398.2</v>
      </c>
      <c r="F160" s="119"/>
      <c r="G160" s="117"/>
      <c r="H160" s="119">
        <f>SUM(H161:H162)</f>
        <v>0</v>
      </c>
      <c r="I160" s="120">
        <v>0</v>
      </c>
      <c r="J160" s="120">
        <v>0</v>
      </c>
    </row>
    <row r="161" spans="1:10" ht="27" customHeight="1" x14ac:dyDescent="0.25">
      <c r="A161" s="115"/>
      <c r="B161" s="115">
        <v>3237</v>
      </c>
      <c r="C161" s="115" t="s">
        <v>213</v>
      </c>
      <c r="D161" s="116"/>
      <c r="E161" s="117">
        <v>79.63</v>
      </c>
      <c r="F161" s="117"/>
      <c r="G161" s="117"/>
      <c r="H161" s="117">
        <v>0</v>
      </c>
      <c r="I161" s="118">
        <v>0</v>
      </c>
      <c r="J161" s="118"/>
    </row>
    <row r="162" spans="1:10" ht="27" customHeight="1" x14ac:dyDescent="0.25">
      <c r="A162" s="115"/>
      <c r="B162" s="115">
        <v>3239</v>
      </c>
      <c r="C162" s="115" t="s">
        <v>15</v>
      </c>
      <c r="D162" s="116"/>
      <c r="E162" s="117">
        <v>318.57</v>
      </c>
      <c r="F162" s="117"/>
      <c r="G162" s="117"/>
      <c r="H162" s="117">
        <v>0</v>
      </c>
      <c r="I162" s="118">
        <v>0</v>
      </c>
      <c r="J162" s="118"/>
    </row>
    <row r="163" spans="1:10" s="138" customFormat="1" ht="27" customHeight="1" x14ac:dyDescent="0.25">
      <c r="A163" s="110"/>
      <c r="B163" s="110">
        <v>329</v>
      </c>
      <c r="C163" s="110" t="s">
        <v>23</v>
      </c>
      <c r="D163" s="139"/>
      <c r="E163" s="119">
        <f>E164</f>
        <v>386.22</v>
      </c>
      <c r="F163" s="119"/>
      <c r="G163" s="119"/>
      <c r="H163" s="119">
        <f>H164</f>
        <v>0</v>
      </c>
      <c r="I163" s="120">
        <v>0</v>
      </c>
      <c r="J163" s="120"/>
    </row>
    <row r="164" spans="1:10" ht="27" customHeight="1" x14ac:dyDescent="0.25">
      <c r="A164" s="115"/>
      <c r="B164" s="115">
        <v>3293</v>
      </c>
      <c r="C164" s="115" t="s">
        <v>196</v>
      </c>
      <c r="D164" s="116"/>
      <c r="E164" s="117">
        <v>386.22</v>
      </c>
      <c r="F164" s="117"/>
      <c r="G164" s="117"/>
      <c r="H164" s="117">
        <v>0</v>
      </c>
      <c r="I164" s="118">
        <v>0</v>
      </c>
      <c r="J164" s="118"/>
    </row>
    <row r="165" spans="1:10" s="138" customFormat="1" ht="27" customHeight="1" x14ac:dyDescent="0.25">
      <c r="A165" s="110"/>
      <c r="B165" s="110">
        <v>36</v>
      </c>
      <c r="C165" s="110" t="s">
        <v>283</v>
      </c>
      <c r="D165" s="139"/>
      <c r="E165" s="119">
        <f>E166+E168</f>
        <v>106.16999999999999</v>
      </c>
      <c r="F165" s="119">
        <f>F166+F168</f>
        <v>0</v>
      </c>
      <c r="G165" s="119"/>
      <c r="H165" s="119">
        <f>H166+H168</f>
        <v>0</v>
      </c>
      <c r="I165" s="120">
        <v>0</v>
      </c>
      <c r="J165" s="120">
        <v>0</v>
      </c>
    </row>
    <row r="166" spans="1:10" s="138" customFormat="1" ht="27" customHeight="1" x14ac:dyDescent="0.25">
      <c r="A166" s="110"/>
      <c r="B166" s="110">
        <v>366</v>
      </c>
      <c r="C166" s="110" t="s">
        <v>284</v>
      </c>
      <c r="D166" s="139"/>
      <c r="E166" s="119">
        <f>E167</f>
        <v>26.54</v>
      </c>
      <c r="F166" s="119"/>
      <c r="G166" s="119"/>
      <c r="H166" s="119">
        <f>H167</f>
        <v>0</v>
      </c>
      <c r="I166" s="120">
        <v>0</v>
      </c>
      <c r="J166" s="120"/>
    </row>
    <row r="167" spans="1:10" ht="27" customHeight="1" x14ac:dyDescent="0.25">
      <c r="A167" s="115"/>
      <c r="B167" s="115">
        <v>3661</v>
      </c>
      <c r="C167" s="115" t="s">
        <v>285</v>
      </c>
      <c r="D167" s="116"/>
      <c r="E167" s="117">
        <v>26.54</v>
      </c>
      <c r="F167" s="117"/>
      <c r="G167" s="117"/>
      <c r="H167" s="117">
        <v>0</v>
      </c>
      <c r="I167" s="118">
        <v>0</v>
      </c>
      <c r="J167" s="118"/>
    </row>
    <row r="168" spans="1:10" s="138" customFormat="1" ht="27" customHeight="1" x14ac:dyDescent="0.25">
      <c r="A168" s="110"/>
      <c r="B168" s="110">
        <v>369</v>
      </c>
      <c r="C168" s="110" t="s">
        <v>229</v>
      </c>
      <c r="D168" s="139"/>
      <c r="E168" s="119">
        <f>E169</f>
        <v>79.63</v>
      </c>
      <c r="F168" s="119"/>
      <c r="G168" s="119"/>
      <c r="H168" s="119">
        <f>H169</f>
        <v>0</v>
      </c>
      <c r="I168" s="120">
        <v>0</v>
      </c>
      <c r="J168" s="120"/>
    </row>
    <row r="169" spans="1:10" ht="27" customHeight="1" x14ac:dyDescent="0.25">
      <c r="A169" s="115"/>
      <c r="B169" s="115">
        <v>3691</v>
      </c>
      <c r="C169" s="115" t="s">
        <v>236</v>
      </c>
      <c r="D169" s="116"/>
      <c r="E169" s="117">
        <v>79.63</v>
      </c>
      <c r="F169" s="117"/>
      <c r="G169" s="117"/>
      <c r="H169" s="117">
        <v>0</v>
      </c>
      <c r="I169" s="118">
        <v>0</v>
      </c>
      <c r="J169" s="118"/>
    </row>
    <row r="170" spans="1:10" ht="27" customHeight="1" x14ac:dyDescent="0.25">
      <c r="A170" s="110" t="s">
        <v>211</v>
      </c>
      <c r="B170" s="111" t="s">
        <v>3</v>
      </c>
      <c r="C170" s="110" t="s">
        <v>212</v>
      </c>
      <c r="D170" s="112">
        <v>11001</v>
      </c>
      <c r="E170" s="113">
        <f>SUM(E171)</f>
        <v>4791.5899999999992</v>
      </c>
      <c r="F170" s="119">
        <f>F171</f>
        <v>7717</v>
      </c>
      <c r="G170" s="119"/>
      <c r="H170" s="119">
        <f>SUM(H171)</f>
        <v>8299.5299999999988</v>
      </c>
      <c r="I170" s="120">
        <f>H170/E170*100</f>
        <v>173.21035397435924</v>
      </c>
      <c r="J170" s="120">
        <f>H170/F170*100</f>
        <v>107.54865880523519</v>
      </c>
    </row>
    <row r="171" spans="1:10" ht="27" customHeight="1" x14ac:dyDescent="0.25">
      <c r="A171" s="111"/>
      <c r="B171" s="110">
        <v>3</v>
      </c>
      <c r="C171" s="110" t="s">
        <v>144</v>
      </c>
      <c r="D171" s="112"/>
      <c r="E171" s="113">
        <f>E172+E179</f>
        <v>4791.5899999999992</v>
      </c>
      <c r="F171" s="119">
        <f>F172+F179</f>
        <v>7717</v>
      </c>
      <c r="G171" s="119"/>
      <c r="H171" s="119">
        <f>H172+H179</f>
        <v>8299.5299999999988</v>
      </c>
      <c r="I171" s="120">
        <f t="shared" ref="I171:I181" si="11">H171/E171*100</f>
        <v>173.21035397435924</v>
      </c>
      <c r="J171" s="120">
        <f>H171/F171*100</f>
        <v>107.54865880523519</v>
      </c>
    </row>
    <row r="172" spans="1:10" s="138" customFormat="1" ht="27" customHeight="1" x14ac:dyDescent="0.25">
      <c r="A172" s="111"/>
      <c r="B172" s="110">
        <v>31</v>
      </c>
      <c r="C172" s="110" t="s">
        <v>183</v>
      </c>
      <c r="D172" s="112"/>
      <c r="E172" s="113">
        <f>E173+E175+E177</f>
        <v>4579.2299999999996</v>
      </c>
      <c r="F172" s="119">
        <v>7470</v>
      </c>
      <c r="G172" s="119"/>
      <c r="H172" s="119">
        <f>H173+H175+H177</f>
        <v>8063.07</v>
      </c>
      <c r="I172" s="120">
        <f t="shared" si="11"/>
        <v>176.07916614802053</v>
      </c>
      <c r="J172" s="120">
        <f>H172/F172*100</f>
        <v>107.93935742971887</v>
      </c>
    </row>
    <row r="173" spans="1:10" ht="27" customHeight="1" x14ac:dyDescent="0.25">
      <c r="A173" s="115"/>
      <c r="B173" s="110">
        <v>311</v>
      </c>
      <c r="C173" s="110" t="s">
        <v>184</v>
      </c>
      <c r="D173" s="116"/>
      <c r="E173" s="113">
        <v>2455.11</v>
      </c>
      <c r="F173" s="119"/>
      <c r="G173" s="119"/>
      <c r="H173" s="119">
        <f>H174</f>
        <v>5719.36</v>
      </c>
      <c r="I173" s="120">
        <f t="shared" si="11"/>
        <v>232.95738276492699</v>
      </c>
      <c r="J173" s="120"/>
    </row>
    <row r="174" spans="1:10" s="138" customFormat="1" ht="27" customHeight="1" x14ac:dyDescent="0.25">
      <c r="A174" s="110"/>
      <c r="B174" s="115">
        <v>3111</v>
      </c>
      <c r="C174" s="115" t="s">
        <v>185</v>
      </c>
      <c r="D174" s="139"/>
      <c r="E174" s="114">
        <v>2455.12</v>
      </c>
      <c r="F174" s="117"/>
      <c r="G174" s="117"/>
      <c r="H174" s="117">
        <v>5719.36</v>
      </c>
      <c r="I174" s="120">
        <f t="shared" si="11"/>
        <v>232.9564339013979</v>
      </c>
      <c r="J174" s="118"/>
    </row>
    <row r="175" spans="1:10" s="138" customFormat="1" ht="27" customHeight="1" x14ac:dyDescent="0.25">
      <c r="A175" s="110"/>
      <c r="B175" s="110">
        <v>312</v>
      </c>
      <c r="C175" s="110" t="s">
        <v>282</v>
      </c>
      <c r="D175" s="139"/>
      <c r="E175" s="113">
        <v>1719.05</v>
      </c>
      <c r="F175" s="119"/>
      <c r="G175" s="119"/>
      <c r="H175" s="119">
        <f>H176</f>
        <v>1400</v>
      </c>
      <c r="I175" s="120">
        <f t="shared" si="11"/>
        <v>81.440330415054831</v>
      </c>
      <c r="J175" s="120"/>
    </row>
    <row r="176" spans="1:10" s="138" customFormat="1" ht="27" customHeight="1" x14ac:dyDescent="0.25">
      <c r="A176" s="110"/>
      <c r="B176" s="115">
        <v>3121</v>
      </c>
      <c r="C176" s="115" t="s">
        <v>315</v>
      </c>
      <c r="D176" s="139"/>
      <c r="E176" s="114">
        <v>1719.05</v>
      </c>
      <c r="F176" s="117"/>
      <c r="G176" s="117"/>
      <c r="H176" s="117">
        <v>1400</v>
      </c>
      <c r="I176" s="120">
        <f t="shared" si="11"/>
        <v>81.440330415054831</v>
      </c>
      <c r="J176" s="118"/>
    </row>
    <row r="177" spans="1:10" s="138" customFormat="1" ht="27" customHeight="1" x14ac:dyDescent="0.25">
      <c r="A177" s="110"/>
      <c r="B177" s="110">
        <v>313</v>
      </c>
      <c r="C177" s="110" t="s">
        <v>187</v>
      </c>
      <c r="D177" s="139"/>
      <c r="E177" s="113">
        <v>405.07</v>
      </c>
      <c r="F177" s="119"/>
      <c r="G177" s="119"/>
      <c r="H177" s="119">
        <f>H178</f>
        <v>943.71</v>
      </c>
      <c r="I177" s="120">
        <f t="shared" si="11"/>
        <v>232.97454760905524</v>
      </c>
      <c r="J177" s="120"/>
    </row>
    <row r="178" spans="1:10" ht="27" customHeight="1" x14ac:dyDescent="0.25">
      <c r="A178" s="115"/>
      <c r="B178" s="115">
        <v>3132</v>
      </c>
      <c r="C178" s="115" t="s">
        <v>188</v>
      </c>
      <c r="D178" s="116"/>
      <c r="E178" s="114">
        <v>405.07</v>
      </c>
      <c r="F178" s="117"/>
      <c r="G178" s="117"/>
      <c r="H178" s="117">
        <v>943.71</v>
      </c>
      <c r="I178" s="120">
        <f t="shared" si="11"/>
        <v>232.97454760905524</v>
      </c>
      <c r="J178" s="118"/>
    </row>
    <row r="179" spans="1:10" ht="27" customHeight="1" x14ac:dyDescent="0.25">
      <c r="A179" s="110"/>
      <c r="B179" s="110">
        <v>32</v>
      </c>
      <c r="C179" s="110" t="s">
        <v>143</v>
      </c>
      <c r="D179" s="112"/>
      <c r="E179" s="113">
        <v>212.36</v>
      </c>
      <c r="F179" s="119">
        <v>247</v>
      </c>
      <c r="G179" s="119"/>
      <c r="H179" s="119">
        <f>H180</f>
        <v>236.46</v>
      </c>
      <c r="I179" s="120">
        <f t="shared" si="11"/>
        <v>111.34865323036354</v>
      </c>
      <c r="J179" s="120">
        <f>H179/F179*100</f>
        <v>95.732793522267215</v>
      </c>
    </row>
    <row r="180" spans="1:10" ht="27" customHeight="1" x14ac:dyDescent="0.25">
      <c r="A180" s="111"/>
      <c r="B180" s="110">
        <v>321</v>
      </c>
      <c r="C180" s="110" t="s">
        <v>5</v>
      </c>
      <c r="D180" s="112"/>
      <c r="E180" s="113">
        <v>212.36</v>
      </c>
      <c r="F180" s="119"/>
      <c r="G180" s="119"/>
      <c r="H180" s="119">
        <f>H181</f>
        <v>236.46</v>
      </c>
      <c r="I180" s="120">
        <f t="shared" si="11"/>
        <v>111.34865323036354</v>
      </c>
      <c r="J180" s="120"/>
    </row>
    <row r="181" spans="1:10" ht="27" customHeight="1" x14ac:dyDescent="0.25">
      <c r="A181" s="111"/>
      <c r="B181" s="115">
        <v>3212</v>
      </c>
      <c r="C181" s="115" t="s">
        <v>203</v>
      </c>
      <c r="D181" s="112"/>
      <c r="E181" s="114">
        <v>212.36</v>
      </c>
      <c r="F181" s="117"/>
      <c r="G181" s="117"/>
      <c r="H181" s="117">
        <v>236.46</v>
      </c>
      <c r="I181" s="120">
        <f t="shared" si="11"/>
        <v>111.34865323036354</v>
      </c>
      <c r="J181" s="118"/>
    </row>
    <row r="182" spans="1:10" s="138" customFormat="1" ht="27" customHeight="1" x14ac:dyDescent="0.25">
      <c r="A182" s="110" t="s">
        <v>316</v>
      </c>
      <c r="B182" s="111" t="s">
        <v>3</v>
      </c>
      <c r="C182" s="110" t="s">
        <v>317</v>
      </c>
      <c r="D182" s="112">
        <v>55359</v>
      </c>
      <c r="E182" s="113">
        <v>0</v>
      </c>
      <c r="F182" s="119">
        <f>F183</f>
        <v>2000</v>
      </c>
      <c r="G182" s="119"/>
      <c r="H182" s="119">
        <f>H183</f>
        <v>2000</v>
      </c>
      <c r="I182" s="120">
        <v>0</v>
      </c>
      <c r="J182" s="120">
        <f t="shared" ref="J182:J189" si="12">H182/F182*100</f>
        <v>100</v>
      </c>
    </row>
    <row r="183" spans="1:10" s="138" customFormat="1" ht="27" customHeight="1" x14ac:dyDescent="0.25">
      <c r="A183" s="111"/>
      <c r="B183" s="110">
        <v>3</v>
      </c>
      <c r="C183" s="110" t="s">
        <v>144</v>
      </c>
      <c r="D183" s="112"/>
      <c r="E183" s="113">
        <v>0</v>
      </c>
      <c r="F183" s="119">
        <f>F184</f>
        <v>2000</v>
      </c>
      <c r="G183" s="119"/>
      <c r="H183" s="119">
        <f>H184</f>
        <v>2000</v>
      </c>
      <c r="I183" s="120">
        <v>0</v>
      </c>
      <c r="J183" s="120">
        <f t="shared" si="12"/>
        <v>100</v>
      </c>
    </row>
    <row r="184" spans="1:10" s="138" customFormat="1" ht="27" customHeight="1" x14ac:dyDescent="0.25">
      <c r="A184" s="110"/>
      <c r="B184" s="110">
        <v>32</v>
      </c>
      <c r="C184" s="110" t="s">
        <v>143</v>
      </c>
      <c r="D184" s="112"/>
      <c r="E184" s="113">
        <v>0</v>
      </c>
      <c r="F184" s="119">
        <v>2000</v>
      </c>
      <c r="G184" s="119"/>
      <c r="H184" s="119">
        <f>H185+H187</f>
        <v>2000</v>
      </c>
      <c r="I184" s="120">
        <v>0</v>
      </c>
      <c r="J184" s="120">
        <f t="shared" si="12"/>
        <v>100</v>
      </c>
    </row>
    <row r="185" spans="1:10" s="138" customFormat="1" ht="27" customHeight="1" x14ac:dyDescent="0.25">
      <c r="A185" s="111"/>
      <c r="B185" s="110">
        <v>322</v>
      </c>
      <c r="C185" s="110" t="s">
        <v>193</v>
      </c>
      <c r="D185" s="112"/>
      <c r="E185" s="113">
        <v>0</v>
      </c>
      <c r="F185" s="119"/>
      <c r="G185" s="119"/>
      <c r="H185" s="119">
        <f>H186</f>
        <v>627.87</v>
      </c>
      <c r="I185" s="120">
        <v>0</v>
      </c>
      <c r="J185" s="120"/>
    </row>
    <row r="186" spans="1:10" ht="27" customHeight="1" x14ac:dyDescent="0.25">
      <c r="A186" s="111"/>
      <c r="B186" s="115">
        <v>3222</v>
      </c>
      <c r="C186" s="115" t="s">
        <v>42</v>
      </c>
      <c r="D186" s="112"/>
      <c r="E186" s="114">
        <v>0</v>
      </c>
      <c r="F186" s="117"/>
      <c r="G186" s="117"/>
      <c r="H186" s="117">
        <v>627.87</v>
      </c>
      <c r="I186" s="118">
        <v>0</v>
      </c>
      <c r="J186" s="118"/>
    </row>
    <row r="187" spans="1:10" s="138" customFormat="1" ht="27" customHeight="1" x14ac:dyDescent="0.25">
      <c r="A187" s="111"/>
      <c r="B187" s="110">
        <v>329</v>
      </c>
      <c r="C187" s="110" t="s">
        <v>23</v>
      </c>
      <c r="D187" s="112"/>
      <c r="E187" s="113">
        <v>0</v>
      </c>
      <c r="F187" s="119"/>
      <c r="G187" s="119"/>
      <c r="H187" s="119">
        <f>H188</f>
        <v>1372.13</v>
      </c>
      <c r="I187" s="120">
        <v>0</v>
      </c>
      <c r="J187" s="120"/>
    </row>
    <row r="188" spans="1:10" ht="27" customHeight="1" x14ac:dyDescent="0.25">
      <c r="A188" s="111"/>
      <c r="B188" s="115">
        <v>3293</v>
      </c>
      <c r="C188" s="115" t="s">
        <v>196</v>
      </c>
      <c r="D188" s="112"/>
      <c r="E188" s="114">
        <v>0</v>
      </c>
      <c r="F188" s="117"/>
      <c r="G188" s="117"/>
      <c r="H188" s="117">
        <v>1372.13</v>
      </c>
      <c r="I188" s="118">
        <v>0</v>
      </c>
      <c r="J188" s="118"/>
    </row>
    <row r="189" spans="1:10" s="138" customFormat="1" ht="27" customHeight="1" x14ac:dyDescent="0.25">
      <c r="A189" s="110" t="s">
        <v>215</v>
      </c>
      <c r="B189" s="110" t="s">
        <v>3</v>
      </c>
      <c r="C189" s="110" t="s">
        <v>216</v>
      </c>
      <c r="D189" s="139">
        <v>11001</v>
      </c>
      <c r="E189" s="113">
        <f>E190</f>
        <v>1327.23</v>
      </c>
      <c r="F189" s="119">
        <f>F190+F202</f>
        <v>1327</v>
      </c>
      <c r="G189" s="119"/>
      <c r="H189" s="119">
        <f>H190+H202</f>
        <v>1327.2299999999998</v>
      </c>
      <c r="I189" s="120">
        <f>H189/E189*100</f>
        <v>99.999999999999972</v>
      </c>
      <c r="J189" s="120">
        <f t="shared" si="12"/>
        <v>100.01733232856066</v>
      </c>
    </row>
    <row r="190" spans="1:10" s="138" customFormat="1" ht="27" customHeight="1" x14ac:dyDescent="0.25">
      <c r="A190" s="110"/>
      <c r="B190" s="110">
        <v>3</v>
      </c>
      <c r="C190" s="110" t="s">
        <v>144</v>
      </c>
      <c r="D190" s="139"/>
      <c r="E190" s="113">
        <f>E191</f>
        <v>1327.23</v>
      </c>
      <c r="F190" s="119">
        <f>F191</f>
        <v>1199</v>
      </c>
      <c r="G190" s="119"/>
      <c r="H190" s="119">
        <f>H191</f>
        <v>1199.2399999999998</v>
      </c>
      <c r="I190" s="120">
        <f>H190/E190*100</f>
        <v>90.356607370237242</v>
      </c>
      <c r="J190" s="120">
        <v>100</v>
      </c>
    </row>
    <row r="191" spans="1:10" s="138" customFormat="1" ht="27" customHeight="1" x14ac:dyDescent="0.25">
      <c r="A191" s="111"/>
      <c r="B191" s="110">
        <v>32</v>
      </c>
      <c r="C191" s="110" t="s">
        <v>143</v>
      </c>
      <c r="D191" s="112"/>
      <c r="E191" s="113">
        <f>E194+E198+E200</f>
        <v>1327.23</v>
      </c>
      <c r="F191" s="119">
        <v>1199</v>
      </c>
      <c r="G191" s="119"/>
      <c r="H191" s="119">
        <f>H192+H194+H198+H200</f>
        <v>1199.2399999999998</v>
      </c>
      <c r="I191" s="120">
        <f>H191/E191*100</f>
        <v>90.356607370237242</v>
      </c>
      <c r="J191" s="120">
        <v>100</v>
      </c>
    </row>
    <row r="192" spans="1:10" s="138" customFormat="1" ht="27" customHeight="1" x14ac:dyDescent="0.25">
      <c r="A192" s="110"/>
      <c r="B192" s="110">
        <v>322</v>
      </c>
      <c r="C192" s="110" t="s">
        <v>193</v>
      </c>
      <c r="D192" s="139"/>
      <c r="E192" s="113">
        <v>0</v>
      </c>
      <c r="F192" s="119">
        <v>0</v>
      </c>
      <c r="G192" s="119"/>
      <c r="H192" s="119">
        <f>H193</f>
        <v>34.9</v>
      </c>
      <c r="I192" s="120">
        <v>0</v>
      </c>
      <c r="J192" s="120"/>
    </row>
    <row r="193" spans="1:10" ht="27" customHeight="1" x14ac:dyDescent="0.25">
      <c r="A193" s="135"/>
      <c r="B193" s="115">
        <v>3221</v>
      </c>
      <c r="C193" s="115" t="s">
        <v>34</v>
      </c>
      <c r="D193" s="136"/>
      <c r="E193" s="114">
        <v>0</v>
      </c>
      <c r="F193" s="117"/>
      <c r="G193" s="117"/>
      <c r="H193" s="117">
        <v>34.9</v>
      </c>
      <c r="I193" s="118">
        <v>0</v>
      </c>
      <c r="J193" s="118"/>
    </row>
    <row r="194" spans="1:10" s="138" customFormat="1" ht="27" customHeight="1" x14ac:dyDescent="0.25">
      <c r="A194" s="111"/>
      <c r="B194" s="110">
        <v>323</v>
      </c>
      <c r="C194" s="110" t="s">
        <v>12</v>
      </c>
      <c r="D194" s="112"/>
      <c r="E194" s="113">
        <f>SUM(E195:E197)</f>
        <v>839.48</v>
      </c>
      <c r="F194" s="119">
        <v>0</v>
      </c>
      <c r="G194" s="119"/>
      <c r="H194" s="119">
        <f>SUM(H195:H197)</f>
        <v>641.59999999999991</v>
      </c>
      <c r="I194" s="120">
        <f>H194/E194*100</f>
        <v>76.428265116500683</v>
      </c>
      <c r="J194" s="120"/>
    </row>
    <row r="195" spans="1:10" ht="27" customHeight="1" x14ac:dyDescent="0.25">
      <c r="A195" s="115"/>
      <c r="B195" s="115">
        <v>3233</v>
      </c>
      <c r="C195" s="115" t="s">
        <v>32</v>
      </c>
      <c r="D195" s="116"/>
      <c r="E195" s="117">
        <v>374.95</v>
      </c>
      <c r="F195" s="117"/>
      <c r="G195" s="117"/>
      <c r="H195" s="117">
        <v>0</v>
      </c>
      <c r="I195" s="118">
        <v>0</v>
      </c>
      <c r="J195" s="118"/>
    </row>
    <row r="196" spans="1:10" ht="27" customHeight="1" x14ac:dyDescent="0.25">
      <c r="A196" s="115"/>
      <c r="B196" s="115">
        <v>3237</v>
      </c>
      <c r="C196" s="115" t="s">
        <v>213</v>
      </c>
      <c r="D196" s="116"/>
      <c r="E196" s="117">
        <v>132.72</v>
      </c>
      <c r="F196" s="117"/>
      <c r="G196" s="117"/>
      <c r="H196" s="117">
        <v>177.07</v>
      </c>
      <c r="I196" s="118">
        <f>H196/E196*100</f>
        <v>133.41621458710065</v>
      </c>
      <c r="J196" s="118"/>
    </row>
    <row r="197" spans="1:10" ht="27" customHeight="1" x14ac:dyDescent="0.25">
      <c r="A197" s="115"/>
      <c r="B197" s="115">
        <v>3239</v>
      </c>
      <c r="C197" s="115" t="s">
        <v>15</v>
      </c>
      <c r="D197" s="116"/>
      <c r="E197" s="117">
        <v>331.81</v>
      </c>
      <c r="F197" s="117"/>
      <c r="G197" s="117"/>
      <c r="H197" s="117">
        <v>464.53</v>
      </c>
      <c r="I197" s="118">
        <f>H197/E197*100</f>
        <v>139.99879449082303</v>
      </c>
      <c r="J197" s="118"/>
    </row>
    <row r="198" spans="1:10" s="138" customFormat="1" ht="27" customHeight="1" x14ac:dyDescent="0.25">
      <c r="A198" s="110"/>
      <c r="B198" s="110">
        <v>324</v>
      </c>
      <c r="C198" s="110" t="s">
        <v>207</v>
      </c>
      <c r="D198" s="139"/>
      <c r="E198" s="113">
        <v>355.03</v>
      </c>
      <c r="F198" s="119"/>
      <c r="G198" s="119"/>
      <c r="H198" s="119">
        <f>H199</f>
        <v>522.74</v>
      </c>
      <c r="I198" s="120">
        <v>0</v>
      </c>
      <c r="J198" s="120"/>
    </row>
    <row r="199" spans="1:10" ht="27" customHeight="1" x14ac:dyDescent="0.25">
      <c r="A199" s="115"/>
      <c r="B199" s="115">
        <v>3241</v>
      </c>
      <c r="C199" s="115" t="s">
        <v>207</v>
      </c>
      <c r="D199" s="116"/>
      <c r="E199" s="114">
        <v>355.03</v>
      </c>
      <c r="F199" s="117"/>
      <c r="G199" s="117"/>
      <c r="H199" s="117">
        <v>522.74</v>
      </c>
      <c r="I199" s="118">
        <f>H199/E199*100</f>
        <v>147.23826155536153</v>
      </c>
      <c r="J199" s="118"/>
    </row>
    <row r="200" spans="1:10" s="138" customFormat="1" ht="27" customHeight="1" x14ac:dyDescent="0.25">
      <c r="A200" s="110"/>
      <c r="B200" s="110">
        <v>329</v>
      </c>
      <c r="C200" s="110" t="s">
        <v>23</v>
      </c>
      <c r="D200" s="139"/>
      <c r="E200" s="113">
        <f>E201</f>
        <v>132.72</v>
      </c>
      <c r="F200" s="119">
        <v>0</v>
      </c>
      <c r="G200" s="119"/>
      <c r="H200" s="119">
        <f>H201</f>
        <v>0</v>
      </c>
      <c r="I200" s="120">
        <v>0</v>
      </c>
      <c r="J200" s="120"/>
    </row>
    <row r="201" spans="1:10" ht="27" customHeight="1" x14ac:dyDescent="0.25">
      <c r="A201" s="115"/>
      <c r="B201" s="115">
        <v>3293</v>
      </c>
      <c r="C201" s="115" t="s">
        <v>196</v>
      </c>
      <c r="D201" s="116"/>
      <c r="E201" s="114">
        <v>132.72</v>
      </c>
      <c r="F201" s="117"/>
      <c r="G201" s="117"/>
      <c r="H201" s="117">
        <v>0</v>
      </c>
      <c r="I201" s="118">
        <v>0</v>
      </c>
      <c r="J201" s="118"/>
    </row>
    <row r="202" spans="1:10" s="138" customFormat="1" ht="27" customHeight="1" x14ac:dyDescent="0.25">
      <c r="A202" s="110"/>
      <c r="B202" s="110">
        <v>4</v>
      </c>
      <c r="C202" s="110" t="s">
        <v>147</v>
      </c>
      <c r="D202" s="139"/>
      <c r="E202" s="113">
        <v>0</v>
      </c>
      <c r="F202" s="119">
        <v>128</v>
      </c>
      <c r="G202" s="119"/>
      <c r="H202" s="119">
        <f>H203</f>
        <v>127.99</v>
      </c>
      <c r="I202" s="120">
        <v>0</v>
      </c>
      <c r="J202" s="120">
        <f>H202/F202*100</f>
        <v>99.9921875</v>
      </c>
    </row>
    <row r="203" spans="1:10" s="138" customFormat="1" ht="27" customHeight="1" x14ac:dyDescent="0.25">
      <c r="A203" s="110"/>
      <c r="B203" s="110">
        <v>42</v>
      </c>
      <c r="C203" s="110" t="s">
        <v>146</v>
      </c>
      <c r="D203" s="139"/>
      <c r="E203" s="113">
        <v>0</v>
      </c>
      <c r="F203" s="119">
        <v>128</v>
      </c>
      <c r="G203" s="119"/>
      <c r="H203" s="119">
        <f>H204</f>
        <v>127.99</v>
      </c>
      <c r="I203" s="120">
        <v>0</v>
      </c>
      <c r="J203" s="120">
        <f>H203/F203*100</f>
        <v>99.9921875</v>
      </c>
    </row>
    <row r="204" spans="1:10" s="138" customFormat="1" ht="27" customHeight="1" x14ac:dyDescent="0.25">
      <c r="A204" s="110"/>
      <c r="B204" s="110">
        <v>422</v>
      </c>
      <c r="C204" s="110" t="s">
        <v>18</v>
      </c>
      <c r="D204" s="139"/>
      <c r="E204" s="113">
        <v>0</v>
      </c>
      <c r="F204" s="119"/>
      <c r="G204" s="119"/>
      <c r="H204" s="119">
        <f>H205</f>
        <v>127.99</v>
      </c>
      <c r="I204" s="120">
        <v>0</v>
      </c>
      <c r="J204" s="120"/>
    </row>
    <row r="205" spans="1:10" ht="27" customHeight="1" x14ac:dyDescent="0.25">
      <c r="A205" s="115"/>
      <c r="B205" s="115">
        <v>4221</v>
      </c>
      <c r="C205" s="115" t="s">
        <v>20</v>
      </c>
      <c r="D205" s="116"/>
      <c r="E205" s="114">
        <v>0</v>
      </c>
      <c r="F205" s="117"/>
      <c r="G205" s="117"/>
      <c r="H205" s="117">
        <v>127.99</v>
      </c>
      <c r="I205" s="118">
        <v>0</v>
      </c>
      <c r="J205" s="118"/>
    </row>
    <row r="206" spans="1:10" s="138" customFormat="1" ht="27" customHeight="1" x14ac:dyDescent="0.25">
      <c r="A206" s="110" t="s">
        <v>217</v>
      </c>
      <c r="B206" s="110" t="s">
        <v>3</v>
      </c>
      <c r="C206" s="110" t="s">
        <v>218</v>
      </c>
      <c r="D206" s="139">
        <v>53060</v>
      </c>
      <c r="E206" s="119">
        <f t="shared" ref="E206:F208" si="13">E207</f>
        <v>3565.92</v>
      </c>
      <c r="F206" s="119">
        <f t="shared" si="13"/>
        <v>1697</v>
      </c>
      <c r="G206" s="119"/>
      <c r="H206" s="119">
        <f>H207</f>
        <v>1464.34</v>
      </c>
      <c r="I206" s="120">
        <f>H206/E206*100</f>
        <v>41.06485843765423</v>
      </c>
      <c r="J206" s="120">
        <f>H206/F206*100</f>
        <v>86.289923394225099</v>
      </c>
    </row>
    <row r="207" spans="1:10" s="138" customFormat="1" ht="27" customHeight="1" x14ac:dyDescent="0.25">
      <c r="A207" s="110"/>
      <c r="B207" s="110">
        <v>3</v>
      </c>
      <c r="C207" s="110" t="s">
        <v>144</v>
      </c>
      <c r="D207" s="139"/>
      <c r="E207" s="119">
        <f t="shared" si="13"/>
        <v>3565.92</v>
      </c>
      <c r="F207" s="119">
        <f t="shared" si="13"/>
        <v>1697</v>
      </c>
      <c r="G207" s="119"/>
      <c r="H207" s="119">
        <f>H208</f>
        <v>1464.34</v>
      </c>
      <c r="I207" s="120">
        <f>H207/E207*100</f>
        <v>41.06485843765423</v>
      </c>
      <c r="J207" s="120">
        <f>H207/F207*100</f>
        <v>86.289923394225099</v>
      </c>
    </row>
    <row r="208" spans="1:10" s="138" customFormat="1" ht="27" customHeight="1" x14ac:dyDescent="0.25">
      <c r="A208" s="110"/>
      <c r="B208" s="110">
        <v>32</v>
      </c>
      <c r="C208" s="110" t="s">
        <v>143</v>
      </c>
      <c r="D208" s="139"/>
      <c r="E208" s="119">
        <f t="shared" si="13"/>
        <v>3565.92</v>
      </c>
      <c r="F208" s="119">
        <v>1697</v>
      </c>
      <c r="G208" s="119"/>
      <c r="H208" s="119">
        <f>H209</f>
        <v>1464.34</v>
      </c>
      <c r="I208" s="120">
        <f>H208/E208*100</f>
        <v>41.06485843765423</v>
      </c>
      <c r="J208" s="120">
        <f>H208/F208*100</f>
        <v>86.289923394225099</v>
      </c>
    </row>
    <row r="209" spans="1:10" s="138" customFormat="1" ht="27" customHeight="1" x14ac:dyDescent="0.25">
      <c r="A209" s="110"/>
      <c r="B209" s="110">
        <v>322</v>
      </c>
      <c r="C209" s="110" t="s">
        <v>193</v>
      </c>
      <c r="D209" s="139"/>
      <c r="E209" s="119">
        <f>E210</f>
        <v>3565.92</v>
      </c>
      <c r="F209" s="119">
        <v>0</v>
      </c>
      <c r="G209" s="119"/>
      <c r="H209" s="119">
        <f>H210</f>
        <v>1464.34</v>
      </c>
      <c r="I209" s="120">
        <f>H209/E209*100</f>
        <v>41.06485843765423</v>
      </c>
      <c r="J209" s="120"/>
    </row>
    <row r="210" spans="1:10" ht="27" customHeight="1" x14ac:dyDescent="0.25">
      <c r="A210" s="115"/>
      <c r="B210" s="115">
        <v>3222</v>
      </c>
      <c r="C210" s="115" t="s">
        <v>42</v>
      </c>
      <c r="D210" s="116"/>
      <c r="E210" s="117">
        <v>3565.92</v>
      </c>
      <c r="F210" s="117"/>
      <c r="G210" s="117"/>
      <c r="H210" s="117">
        <v>1464.34</v>
      </c>
      <c r="I210" s="118">
        <v>0</v>
      </c>
      <c r="J210" s="118"/>
    </row>
    <row r="211" spans="1:10" s="138" customFormat="1" ht="27" customHeight="1" x14ac:dyDescent="0.25">
      <c r="A211" s="107">
        <v>2302</v>
      </c>
      <c r="B211" s="108" t="s">
        <v>2</v>
      </c>
      <c r="C211" s="107" t="s">
        <v>200</v>
      </c>
      <c r="D211" s="108"/>
      <c r="E211" s="167">
        <v>0</v>
      </c>
      <c r="F211" s="167">
        <v>1280</v>
      </c>
      <c r="G211" s="167"/>
      <c r="H211" s="167">
        <f>H212</f>
        <v>1280.02</v>
      </c>
      <c r="I211" s="168">
        <v>0</v>
      </c>
      <c r="J211" s="168">
        <f>H211/F211*100</f>
        <v>100.00156250000001</v>
      </c>
    </row>
    <row r="212" spans="1:10" s="138" customFormat="1" ht="27" customHeight="1" x14ac:dyDescent="0.25">
      <c r="A212" s="110" t="s">
        <v>318</v>
      </c>
      <c r="B212" s="110" t="s">
        <v>3</v>
      </c>
      <c r="C212" s="110" t="s">
        <v>319</v>
      </c>
      <c r="D212" s="139">
        <v>53102</v>
      </c>
      <c r="E212" s="119">
        <v>0</v>
      </c>
      <c r="F212" s="119">
        <v>1280</v>
      </c>
      <c r="G212" s="119"/>
      <c r="H212" s="119">
        <f>H213</f>
        <v>1280.02</v>
      </c>
      <c r="I212" s="120">
        <v>0</v>
      </c>
      <c r="J212" s="120">
        <f>H212/F212*100</f>
        <v>100.00156250000001</v>
      </c>
    </row>
    <row r="213" spans="1:10" s="138" customFormat="1" ht="27" customHeight="1" x14ac:dyDescent="0.25">
      <c r="A213" s="110"/>
      <c r="B213" s="110">
        <v>38</v>
      </c>
      <c r="C213" s="110" t="s">
        <v>286</v>
      </c>
      <c r="D213" s="139"/>
      <c r="E213" s="119">
        <v>0</v>
      </c>
      <c r="F213" s="119">
        <v>1280</v>
      </c>
      <c r="G213" s="119"/>
      <c r="H213" s="119">
        <f>H214</f>
        <v>1280.02</v>
      </c>
      <c r="I213" s="120">
        <v>0</v>
      </c>
      <c r="J213" s="120">
        <f>H213/F213*100</f>
        <v>100.00156250000001</v>
      </c>
    </row>
    <row r="214" spans="1:10" ht="27" customHeight="1" x14ac:dyDescent="0.25">
      <c r="A214" s="115"/>
      <c r="B214" s="115">
        <v>381</v>
      </c>
      <c r="C214" s="115" t="s">
        <v>320</v>
      </c>
      <c r="D214" s="116"/>
      <c r="E214" s="117">
        <v>0</v>
      </c>
      <c r="F214" s="117"/>
      <c r="G214" s="117"/>
      <c r="H214" s="117">
        <v>1280.02</v>
      </c>
      <c r="I214" s="118">
        <v>0</v>
      </c>
      <c r="J214" s="118"/>
    </row>
    <row r="215" spans="1:10" ht="27" customHeight="1" x14ac:dyDescent="0.25">
      <c r="A215" s="107">
        <v>2406</v>
      </c>
      <c r="B215" s="108" t="s">
        <v>2</v>
      </c>
      <c r="C215" s="107" t="s">
        <v>221</v>
      </c>
      <c r="D215" s="108"/>
      <c r="E215" s="99">
        <f>E216+E226+E231</f>
        <v>20014.5</v>
      </c>
      <c r="F215" s="99">
        <f>F216+F226</f>
        <v>420</v>
      </c>
      <c r="G215" s="99"/>
      <c r="H215" s="99">
        <f>H216+H226</f>
        <v>2745.04</v>
      </c>
      <c r="I215" s="109">
        <f>H215/E215*100</f>
        <v>13.715256439081665</v>
      </c>
      <c r="J215" s="109">
        <f>H215/F215*100</f>
        <v>653.58095238095234</v>
      </c>
    </row>
    <row r="216" spans="1:10" s="138" customFormat="1" ht="27" customHeight="1" x14ac:dyDescent="0.25">
      <c r="A216" s="110" t="s">
        <v>222</v>
      </c>
      <c r="B216" s="110" t="s">
        <v>3</v>
      </c>
      <c r="C216" s="110" t="s">
        <v>223</v>
      </c>
      <c r="D216" s="139">
        <v>32400</v>
      </c>
      <c r="E216" s="113">
        <f>E217</f>
        <v>18991.7</v>
      </c>
      <c r="F216" s="119">
        <f t="shared" ref="F216:H217" si="14">F217</f>
        <v>0</v>
      </c>
      <c r="G216" s="119"/>
      <c r="H216" s="119">
        <f t="shared" si="14"/>
        <v>1528.04</v>
      </c>
      <c r="I216" s="120">
        <f>H216/E216*100</f>
        <v>8.045830547028439</v>
      </c>
      <c r="J216" s="120">
        <v>0</v>
      </c>
    </row>
    <row r="217" spans="1:10" s="138" customFormat="1" ht="27" customHeight="1" x14ac:dyDescent="0.25">
      <c r="A217" s="110"/>
      <c r="B217" s="110">
        <v>4</v>
      </c>
      <c r="C217" s="110" t="s">
        <v>146</v>
      </c>
      <c r="D217" s="139"/>
      <c r="E217" s="113">
        <f>E218</f>
        <v>18991.7</v>
      </c>
      <c r="F217" s="119">
        <f t="shared" si="14"/>
        <v>0</v>
      </c>
      <c r="G217" s="119"/>
      <c r="H217" s="119">
        <f t="shared" si="14"/>
        <v>1528.04</v>
      </c>
      <c r="I217" s="120">
        <f>H217/E217*100</f>
        <v>8.045830547028439</v>
      </c>
      <c r="J217" s="120">
        <v>0</v>
      </c>
    </row>
    <row r="218" spans="1:10" s="138" customFormat="1" ht="27" customHeight="1" x14ac:dyDescent="0.25">
      <c r="A218" s="110"/>
      <c r="B218" s="110">
        <v>42</v>
      </c>
      <c r="C218" s="110" t="s">
        <v>146</v>
      </c>
      <c r="D218" s="139"/>
      <c r="E218" s="113">
        <f>E219+E224</f>
        <v>18991.7</v>
      </c>
      <c r="F218" s="119">
        <f>F219+F224</f>
        <v>0</v>
      </c>
      <c r="G218" s="119"/>
      <c r="H218" s="119">
        <f>H219+H224</f>
        <v>1528.04</v>
      </c>
      <c r="I218" s="120">
        <f>H218/E218*100</f>
        <v>8.045830547028439</v>
      </c>
      <c r="J218" s="120">
        <v>0</v>
      </c>
    </row>
    <row r="219" spans="1:10" s="138" customFormat="1" ht="27" customHeight="1" x14ac:dyDescent="0.25">
      <c r="A219" s="110"/>
      <c r="B219" s="110">
        <v>422</v>
      </c>
      <c r="C219" s="110" t="s">
        <v>18</v>
      </c>
      <c r="D219" s="139"/>
      <c r="E219" s="113">
        <f>SUM(E220:E223)</f>
        <v>18979.36</v>
      </c>
      <c r="F219" s="119">
        <v>0</v>
      </c>
      <c r="G219" s="119"/>
      <c r="H219" s="119">
        <f>SUM(H220:H223)</f>
        <v>1464.69</v>
      </c>
      <c r="I219" s="120">
        <f>H219/E219*100</f>
        <v>7.7172781379351045</v>
      </c>
      <c r="J219" s="120"/>
    </row>
    <row r="220" spans="1:10" ht="27" customHeight="1" x14ac:dyDescent="0.25">
      <c r="A220" s="115"/>
      <c r="B220" s="115">
        <v>4221</v>
      </c>
      <c r="C220" s="115" t="s">
        <v>20</v>
      </c>
      <c r="D220" s="116"/>
      <c r="E220" s="117">
        <v>1401.42</v>
      </c>
      <c r="F220" s="117"/>
      <c r="G220" s="117"/>
      <c r="H220" s="117">
        <v>0</v>
      </c>
      <c r="I220" s="118">
        <v>0</v>
      </c>
      <c r="J220" s="118"/>
    </row>
    <row r="221" spans="1:10" ht="27" customHeight="1" x14ac:dyDescent="0.25">
      <c r="A221" s="115"/>
      <c r="B221" s="115">
        <v>4222</v>
      </c>
      <c r="C221" s="115" t="s">
        <v>250</v>
      </c>
      <c r="D221" s="116"/>
      <c r="E221" s="117">
        <v>4617.5600000000004</v>
      </c>
      <c r="F221" s="117"/>
      <c r="G221" s="117"/>
      <c r="H221" s="117">
        <v>1464.69</v>
      </c>
      <c r="I221" s="118">
        <v>0</v>
      </c>
      <c r="J221" s="118"/>
    </row>
    <row r="222" spans="1:10" ht="27" customHeight="1" x14ac:dyDescent="0.25">
      <c r="A222" s="115"/>
      <c r="B222" s="115">
        <v>4223</v>
      </c>
      <c r="C222" s="115" t="s">
        <v>251</v>
      </c>
      <c r="D222" s="116"/>
      <c r="E222" s="117">
        <v>0</v>
      </c>
      <c r="F222" s="117"/>
      <c r="G222" s="117"/>
      <c r="H222" s="117">
        <v>0</v>
      </c>
      <c r="I222" s="118">
        <v>0</v>
      </c>
      <c r="J222" s="118"/>
    </row>
    <row r="223" spans="1:10" ht="27" customHeight="1" x14ac:dyDescent="0.25">
      <c r="A223" s="115"/>
      <c r="B223" s="115">
        <v>4227</v>
      </c>
      <c r="C223" s="115" t="s">
        <v>28</v>
      </c>
      <c r="D223" s="116"/>
      <c r="E223" s="117">
        <v>12960.38</v>
      </c>
      <c r="F223" s="117"/>
      <c r="G223" s="117"/>
      <c r="H223" s="117">
        <v>0</v>
      </c>
      <c r="I223" s="118">
        <v>0</v>
      </c>
      <c r="J223" s="118"/>
    </row>
    <row r="224" spans="1:10" s="138" customFormat="1" ht="27" customHeight="1" x14ac:dyDescent="0.25">
      <c r="A224" s="110"/>
      <c r="B224" s="110">
        <v>424</v>
      </c>
      <c r="C224" s="110" t="s">
        <v>219</v>
      </c>
      <c r="D224" s="139"/>
      <c r="E224" s="113">
        <f>E225</f>
        <v>12.34</v>
      </c>
      <c r="F224" s="119">
        <v>0</v>
      </c>
      <c r="G224" s="119"/>
      <c r="H224" s="119">
        <f>H225</f>
        <v>63.35</v>
      </c>
      <c r="I224" s="120">
        <v>0</v>
      </c>
      <c r="J224" s="120"/>
    </row>
    <row r="225" spans="1:10" ht="27" customHeight="1" x14ac:dyDescent="0.25">
      <c r="A225" s="115"/>
      <c r="B225" s="115">
        <v>4241</v>
      </c>
      <c r="C225" s="115" t="s">
        <v>220</v>
      </c>
      <c r="D225" s="116"/>
      <c r="E225" s="114">
        <v>12.34</v>
      </c>
      <c r="F225" s="117"/>
      <c r="G225" s="117"/>
      <c r="H225" s="117">
        <v>63.35</v>
      </c>
      <c r="I225" s="118">
        <v>0</v>
      </c>
      <c r="J225" s="118"/>
    </row>
    <row r="226" spans="1:10" s="138" customFormat="1" ht="27" customHeight="1" x14ac:dyDescent="0.25">
      <c r="A226" s="148" t="s">
        <v>330</v>
      </c>
      <c r="B226" s="148" t="s">
        <v>3</v>
      </c>
      <c r="C226" s="148" t="s">
        <v>331</v>
      </c>
      <c r="D226" s="149">
        <v>11001</v>
      </c>
      <c r="E226" s="119">
        <f t="shared" ref="E226:F228" si="15">E227</f>
        <v>796.34</v>
      </c>
      <c r="F226" s="119">
        <f t="shared" si="15"/>
        <v>420</v>
      </c>
      <c r="G226" s="119"/>
      <c r="H226" s="119">
        <f>H227+H231</f>
        <v>1217</v>
      </c>
      <c r="I226" s="120">
        <f>H226/E226*100</f>
        <v>152.82417058040534</v>
      </c>
      <c r="J226" s="120">
        <f>H226/F226*100</f>
        <v>289.76190476190476</v>
      </c>
    </row>
    <row r="227" spans="1:10" s="138" customFormat="1" ht="27" customHeight="1" x14ac:dyDescent="0.25">
      <c r="A227" s="110"/>
      <c r="B227" s="110">
        <v>4</v>
      </c>
      <c r="C227" s="110" t="s">
        <v>146</v>
      </c>
      <c r="D227" s="139"/>
      <c r="E227" s="113">
        <f t="shared" si="15"/>
        <v>796.34</v>
      </c>
      <c r="F227" s="119">
        <f t="shared" si="15"/>
        <v>420</v>
      </c>
      <c r="G227" s="119"/>
      <c r="H227" s="119">
        <f>H228</f>
        <v>420</v>
      </c>
      <c r="I227" s="120">
        <f t="shared" ref="I227:I235" si="16">H227/E227*100</f>
        <v>52.741291408192481</v>
      </c>
      <c r="J227" s="120">
        <f>H227/F227*100</f>
        <v>100</v>
      </c>
    </row>
    <row r="228" spans="1:10" s="138" customFormat="1" ht="27" customHeight="1" x14ac:dyDescent="0.25">
      <c r="A228" s="110"/>
      <c r="B228" s="110">
        <v>42</v>
      </c>
      <c r="C228" s="110" t="s">
        <v>146</v>
      </c>
      <c r="D228" s="139"/>
      <c r="E228" s="113">
        <f t="shared" si="15"/>
        <v>796.34</v>
      </c>
      <c r="F228" s="119">
        <v>420</v>
      </c>
      <c r="G228" s="119"/>
      <c r="H228" s="119">
        <f>H229</f>
        <v>420</v>
      </c>
      <c r="I228" s="120">
        <f t="shared" si="16"/>
        <v>52.741291408192481</v>
      </c>
      <c r="J228" s="120">
        <f>H228/F228*100</f>
        <v>100</v>
      </c>
    </row>
    <row r="229" spans="1:10" s="138" customFormat="1" ht="27" customHeight="1" x14ac:dyDescent="0.25">
      <c r="A229" s="110"/>
      <c r="B229" s="110">
        <v>424</v>
      </c>
      <c r="C229" s="110" t="s">
        <v>219</v>
      </c>
      <c r="D229" s="139"/>
      <c r="E229" s="113">
        <f>E230</f>
        <v>796.34</v>
      </c>
      <c r="F229" s="119"/>
      <c r="G229" s="119"/>
      <c r="H229" s="119">
        <f>H230</f>
        <v>420</v>
      </c>
      <c r="I229" s="120">
        <f t="shared" si="16"/>
        <v>52.741291408192481</v>
      </c>
      <c r="J229" s="120"/>
    </row>
    <row r="230" spans="1:10" ht="27" customHeight="1" x14ac:dyDescent="0.25">
      <c r="A230" s="115"/>
      <c r="B230" s="115">
        <v>4241</v>
      </c>
      <c r="C230" s="115" t="s">
        <v>220</v>
      </c>
      <c r="D230" s="116"/>
      <c r="E230" s="114">
        <v>796.34</v>
      </c>
      <c r="F230" s="117"/>
      <c r="G230" s="117"/>
      <c r="H230" s="117">
        <v>420</v>
      </c>
      <c r="I230" s="120">
        <f t="shared" si="16"/>
        <v>52.741291408192481</v>
      </c>
      <c r="J230" s="120"/>
    </row>
    <row r="231" spans="1:10" s="138" customFormat="1" ht="27" customHeight="1" x14ac:dyDescent="0.25">
      <c r="A231" s="110"/>
      <c r="B231" s="148" t="s">
        <v>3</v>
      </c>
      <c r="C231" s="148" t="s">
        <v>331</v>
      </c>
      <c r="D231" s="139">
        <v>53082</v>
      </c>
      <c r="E231" s="113">
        <f>E232</f>
        <v>226.46</v>
      </c>
      <c r="F231" s="119">
        <v>0</v>
      </c>
      <c r="G231" s="119"/>
      <c r="H231" s="119">
        <f>H232</f>
        <v>797</v>
      </c>
      <c r="I231" s="120">
        <f t="shared" si="16"/>
        <v>351.93853219111543</v>
      </c>
      <c r="J231" s="120">
        <v>0</v>
      </c>
    </row>
    <row r="232" spans="1:10" s="138" customFormat="1" ht="27" customHeight="1" x14ac:dyDescent="0.25">
      <c r="A232" s="110"/>
      <c r="B232" s="110">
        <v>4</v>
      </c>
      <c r="C232" s="110" t="s">
        <v>146</v>
      </c>
      <c r="D232" s="139"/>
      <c r="E232" s="113">
        <f>E233</f>
        <v>226.46</v>
      </c>
      <c r="F232" s="119">
        <v>0</v>
      </c>
      <c r="G232" s="119"/>
      <c r="H232" s="119">
        <f>H233</f>
        <v>797</v>
      </c>
      <c r="I232" s="120">
        <f t="shared" si="16"/>
        <v>351.93853219111543</v>
      </c>
      <c r="J232" s="120">
        <v>0</v>
      </c>
    </row>
    <row r="233" spans="1:10" s="138" customFormat="1" ht="27" customHeight="1" x14ac:dyDescent="0.25">
      <c r="A233" s="110"/>
      <c r="B233" s="110">
        <v>42</v>
      </c>
      <c r="C233" s="110" t="s">
        <v>146</v>
      </c>
      <c r="D233" s="139"/>
      <c r="E233" s="113">
        <f>E234</f>
        <v>226.46</v>
      </c>
      <c r="F233" s="119">
        <v>0</v>
      </c>
      <c r="G233" s="119"/>
      <c r="H233" s="119">
        <f>H234</f>
        <v>797</v>
      </c>
      <c r="I233" s="120">
        <f t="shared" si="16"/>
        <v>351.93853219111543</v>
      </c>
      <c r="J233" s="120"/>
    </row>
    <row r="234" spans="1:10" s="138" customFormat="1" ht="27" customHeight="1" x14ac:dyDescent="0.25">
      <c r="A234" s="110"/>
      <c r="B234" s="110">
        <v>424</v>
      </c>
      <c r="C234" s="110" t="s">
        <v>219</v>
      </c>
      <c r="D234" s="139"/>
      <c r="E234" s="113">
        <f>E235</f>
        <v>226.46</v>
      </c>
      <c r="F234" s="119"/>
      <c r="G234" s="119"/>
      <c r="H234" s="119">
        <f>H235</f>
        <v>797</v>
      </c>
      <c r="I234" s="120">
        <f t="shared" si="16"/>
        <v>351.93853219111543</v>
      </c>
      <c r="J234" s="120"/>
    </row>
    <row r="235" spans="1:10" ht="27" customHeight="1" x14ac:dyDescent="0.25">
      <c r="A235" s="115"/>
      <c r="B235" s="115">
        <v>4241</v>
      </c>
      <c r="C235" s="115" t="s">
        <v>220</v>
      </c>
      <c r="D235" s="116"/>
      <c r="E235" s="114">
        <v>226.46</v>
      </c>
      <c r="F235" s="117"/>
      <c r="G235" s="117"/>
      <c r="H235" s="117">
        <v>797</v>
      </c>
      <c r="I235" s="120">
        <f t="shared" si="16"/>
        <v>351.93853219111543</v>
      </c>
      <c r="J235" s="118"/>
    </row>
    <row r="236" spans="1:10" ht="27" customHeight="1" x14ac:dyDescent="0.25">
      <c r="A236" s="107">
        <v>9102</v>
      </c>
      <c r="B236" s="108" t="s">
        <v>2</v>
      </c>
      <c r="C236" s="107" t="s">
        <v>224</v>
      </c>
      <c r="D236" s="108"/>
      <c r="E236" s="99">
        <f t="shared" ref="E236:F238" si="17">E237</f>
        <v>697948.87</v>
      </c>
      <c r="F236" s="99">
        <f t="shared" si="17"/>
        <v>3012800</v>
      </c>
      <c r="G236" s="99"/>
      <c r="H236" s="99">
        <f>H237</f>
        <v>2951734.34</v>
      </c>
      <c r="I236" s="109">
        <f t="shared" ref="I236:I242" si="18">H236/E236*100</f>
        <v>422.91555540450975</v>
      </c>
      <c r="J236" s="109">
        <v>0</v>
      </c>
    </row>
    <row r="237" spans="1:10" s="138" customFormat="1" ht="27" customHeight="1" x14ac:dyDescent="0.25">
      <c r="A237" s="110" t="s">
        <v>225</v>
      </c>
      <c r="B237" s="110" t="s">
        <v>3</v>
      </c>
      <c r="C237" s="110" t="s">
        <v>226</v>
      </c>
      <c r="D237" s="139">
        <v>51300</v>
      </c>
      <c r="E237" s="113">
        <f t="shared" si="17"/>
        <v>697948.87</v>
      </c>
      <c r="F237" s="119">
        <f t="shared" si="17"/>
        <v>3012800</v>
      </c>
      <c r="G237" s="119"/>
      <c r="H237" s="119">
        <f>H238</f>
        <v>2951734.34</v>
      </c>
      <c r="I237" s="120">
        <f t="shared" si="18"/>
        <v>422.91555540450975</v>
      </c>
      <c r="J237" s="120">
        <v>0</v>
      </c>
    </row>
    <row r="238" spans="1:10" s="138" customFormat="1" ht="27" customHeight="1" x14ac:dyDescent="0.25">
      <c r="A238" s="110"/>
      <c r="B238" s="110">
        <v>3</v>
      </c>
      <c r="C238" s="110" t="s">
        <v>144</v>
      </c>
      <c r="D238" s="139"/>
      <c r="E238" s="113">
        <f t="shared" si="17"/>
        <v>697948.87</v>
      </c>
      <c r="F238" s="119">
        <f t="shared" si="17"/>
        <v>3012800</v>
      </c>
      <c r="G238" s="119"/>
      <c r="H238" s="119">
        <f>H239</f>
        <v>2951734.34</v>
      </c>
      <c r="I238" s="120">
        <f t="shared" si="18"/>
        <v>422.91555540450975</v>
      </c>
      <c r="J238" s="120">
        <v>0</v>
      </c>
    </row>
    <row r="239" spans="1:10" s="138" customFormat="1" ht="27" customHeight="1" x14ac:dyDescent="0.25">
      <c r="A239" s="110"/>
      <c r="B239" s="110">
        <v>36</v>
      </c>
      <c r="C239" s="110" t="s">
        <v>227</v>
      </c>
      <c r="D239" s="139"/>
      <c r="E239" s="113">
        <f>E240</f>
        <v>697948.87</v>
      </c>
      <c r="F239" s="119">
        <v>3012800</v>
      </c>
      <c r="G239" s="119"/>
      <c r="H239" s="119">
        <f>H240</f>
        <v>2951734.34</v>
      </c>
      <c r="I239" s="120">
        <f t="shared" si="18"/>
        <v>422.91555540450975</v>
      </c>
      <c r="J239" s="120">
        <v>0</v>
      </c>
    </row>
    <row r="240" spans="1:10" s="138" customFormat="1" ht="27" customHeight="1" x14ac:dyDescent="0.25">
      <c r="A240" s="110"/>
      <c r="B240" s="110">
        <v>368</v>
      </c>
      <c r="C240" s="110" t="s">
        <v>228</v>
      </c>
      <c r="D240" s="139"/>
      <c r="E240" s="113">
        <f>E241</f>
        <v>697948.87</v>
      </c>
      <c r="F240" s="119">
        <v>0</v>
      </c>
      <c r="G240" s="119"/>
      <c r="H240" s="119">
        <f>H241</f>
        <v>2951734.34</v>
      </c>
      <c r="I240" s="120">
        <f t="shared" si="18"/>
        <v>422.91555540450975</v>
      </c>
      <c r="J240" s="120"/>
    </row>
    <row r="241" spans="1:10" ht="27" customHeight="1" x14ac:dyDescent="0.25">
      <c r="A241" s="115"/>
      <c r="B241" s="115">
        <v>3692</v>
      </c>
      <c r="C241" s="115" t="s">
        <v>332</v>
      </c>
      <c r="D241" s="116"/>
      <c r="E241" s="114">
        <v>697948.87</v>
      </c>
      <c r="F241" s="117"/>
      <c r="G241" s="117"/>
      <c r="H241" s="117">
        <v>2951734.34</v>
      </c>
      <c r="I241" s="120">
        <f t="shared" si="18"/>
        <v>422.91555540450975</v>
      </c>
      <c r="J241" s="118"/>
    </row>
    <row r="242" spans="1:10" ht="27" customHeight="1" x14ac:dyDescent="0.25">
      <c r="A242" s="107">
        <v>9105</v>
      </c>
      <c r="B242" s="108" t="s">
        <v>2</v>
      </c>
      <c r="C242" s="107" t="s">
        <v>230</v>
      </c>
      <c r="D242" s="108"/>
      <c r="E242" s="99">
        <f>E264</f>
        <v>1060106.8600000001</v>
      </c>
      <c r="F242" s="99">
        <f>F243+F247+F264</f>
        <v>8484708</v>
      </c>
      <c r="G242" s="99"/>
      <c r="H242" s="99">
        <f>H247+H264</f>
        <v>3310441.0100000007</v>
      </c>
      <c r="I242" s="109">
        <f t="shared" si="18"/>
        <v>312.27427487828919</v>
      </c>
      <c r="J242" s="109">
        <f t="shared" ref="J242:J249" si="19">H242/F242*100</f>
        <v>39.016557906294487</v>
      </c>
    </row>
    <row r="243" spans="1:10" ht="27" customHeight="1" x14ac:dyDescent="0.25">
      <c r="A243" s="110" t="s">
        <v>231</v>
      </c>
      <c r="B243" s="148" t="s">
        <v>3</v>
      </c>
      <c r="C243" s="148" t="s">
        <v>232</v>
      </c>
      <c r="D243" s="163">
        <v>11001</v>
      </c>
      <c r="E243" s="119">
        <v>0</v>
      </c>
      <c r="F243" s="119">
        <f>F244</f>
        <v>13000</v>
      </c>
      <c r="G243" s="119"/>
      <c r="H243" s="119">
        <v>0</v>
      </c>
      <c r="I243" s="120">
        <v>0</v>
      </c>
      <c r="J243" s="120">
        <f t="shared" si="19"/>
        <v>0</v>
      </c>
    </row>
    <row r="244" spans="1:10" ht="27" customHeight="1" x14ac:dyDescent="0.25">
      <c r="A244" s="110"/>
      <c r="B244" s="148">
        <v>3</v>
      </c>
      <c r="C244" s="148" t="s">
        <v>144</v>
      </c>
      <c r="D244" s="163"/>
      <c r="E244" s="119">
        <v>0</v>
      </c>
      <c r="F244" s="119">
        <f>SUM(F245:F246)</f>
        <v>13000</v>
      </c>
      <c r="G244" s="119"/>
      <c r="H244" s="119">
        <v>0</v>
      </c>
      <c r="I244" s="120">
        <v>0</v>
      </c>
      <c r="J244" s="120">
        <f t="shared" si="19"/>
        <v>0</v>
      </c>
    </row>
    <row r="245" spans="1:10" ht="27" customHeight="1" x14ac:dyDescent="0.25">
      <c r="A245" s="162"/>
      <c r="B245" s="149">
        <v>31</v>
      </c>
      <c r="C245" s="162" t="s">
        <v>183</v>
      </c>
      <c r="D245" s="163"/>
      <c r="E245" s="119">
        <v>0</v>
      </c>
      <c r="F245" s="119">
        <v>12800</v>
      </c>
      <c r="G245" s="119"/>
      <c r="H245" s="119">
        <v>0</v>
      </c>
      <c r="I245" s="120">
        <v>0</v>
      </c>
      <c r="J245" s="120">
        <f t="shared" si="19"/>
        <v>0</v>
      </c>
    </row>
    <row r="246" spans="1:10" ht="27" customHeight="1" x14ac:dyDescent="0.25">
      <c r="A246" s="162"/>
      <c r="B246" s="149">
        <v>32</v>
      </c>
      <c r="C246" s="162" t="s">
        <v>143</v>
      </c>
      <c r="D246" s="163"/>
      <c r="E246" s="119">
        <v>0</v>
      </c>
      <c r="F246" s="119">
        <v>200</v>
      </c>
      <c r="G246" s="119"/>
      <c r="H246" s="119">
        <v>0</v>
      </c>
      <c r="I246" s="120">
        <v>0</v>
      </c>
      <c r="J246" s="120">
        <f t="shared" si="19"/>
        <v>0</v>
      </c>
    </row>
    <row r="247" spans="1:10" s="164" customFormat="1" ht="27" customHeight="1" x14ac:dyDescent="0.25">
      <c r="A247" s="110"/>
      <c r="B247" s="148" t="s">
        <v>3</v>
      </c>
      <c r="C247" s="148" t="s">
        <v>232</v>
      </c>
      <c r="D247" s="163">
        <v>51001</v>
      </c>
      <c r="E247" s="119">
        <v>0</v>
      </c>
      <c r="F247" s="119">
        <f>F248</f>
        <v>3514461</v>
      </c>
      <c r="G247" s="119"/>
      <c r="H247" s="119">
        <f>H248+H255</f>
        <v>2035676.9000000004</v>
      </c>
      <c r="I247" s="120">
        <v>0</v>
      </c>
      <c r="J247" s="170">
        <f t="shared" si="19"/>
        <v>57.922876367101537</v>
      </c>
    </row>
    <row r="248" spans="1:10" s="164" customFormat="1" ht="27" customHeight="1" x14ac:dyDescent="0.25">
      <c r="A248" s="162"/>
      <c r="B248" s="110">
        <v>3</v>
      </c>
      <c r="C248" s="110" t="s">
        <v>144</v>
      </c>
      <c r="D248" s="163"/>
      <c r="E248" s="119">
        <v>0</v>
      </c>
      <c r="F248" s="119">
        <f>F249</f>
        <v>3514461</v>
      </c>
      <c r="G248" s="119"/>
      <c r="H248" s="119">
        <f>H249</f>
        <v>539972.93000000005</v>
      </c>
      <c r="I248" s="120">
        <v>0</v>
      </c>
      <c r="J248" s="120">
        <f t="shared" si="19"/>
        <v>15.36431703182935</v>
      </c>
    </row>
    <row r="249" spans="1:10" ht="27" customHeight="1" x14ac:dyDescent="0.25">
      <c r="A249" s="162"/>
      <c r="B249" s="110">
        <v>32</v>
      </c>
      <c r="C249" s="110" t="s">
        <v>143</v>
      </c>
      <c r="D249" s="163"/>
      <c r="E249" s="119">
        <v>0</v>
      </c>
      <c r="F249" s="119">
        <f>F250</f>
        <v>3514461</v>
      </c>
      <c r="G249" s="119"/>
      <c r="H249" s="119">
        <f>H251+H253</f>
        <v>539972.93000000005</v>
      </c>
      <c r="I249" s="120">
        <v>0</v>
      </c>
      <c r="J249" s="120">
        <f t="shared" si="19"/>
        <v>15.36431703182935</v>
      </c>
    </row>
    <row r="250" spans="1:10" ht="27" customHeight="1" x14ac:dyDescent="0.25">
      <c r="A250" s="162"/>
      <c r="B250" s="110">
        <v>329</v>
      </c>
      <c r="C250" s="110" t="s">
        <v>23</v>
      </c>
      <c r="D250" s="163"/>
      <c r="E250" s="119">
        <v>0</v>
      </c>
      <c r="F250" s="119">
        <v>3514461</v>
      </c>
      <c r="G250" s="119"/>
      <c r="H250" s="119">
        <v>0</v>
      </c>
      <c r="I250" s="120">
        <v>0</v>
      </c>
      <c r="J250" s="120"/>
    </row>
    <row r="251" spans="1:10" ht="27" customHeight="1" x14ac:dyDescent="0.25">
      <c r="A251" s="162"/>
      <c r="B251" s="110">
        <v>322</v>
      </c>
      <c r="C251" s="110" t="s">
        <v>193</v>
      </c>
      <c r="D251" s="163"/>
      <c r="E251" s="119">
        <v>0</v>
      </c>
      <c r="F251" s="119"/>
      <c r="G251" s="119"/>
      <c r="H251" s="119">
        <f>H252</f>
        <v>138867.72</v>
      </c>
      <c r="I251" s="120">
        <v>0</v>
      </c>
      <c r="J251" s="120"/>
    </row>
    <row r="252" spans="1:10" ht="27" customHeight="1" x14ac:dyDescent="0.25">
      <c r="A252" s="165"/>
      <c r="B252" s="115">
        <v>3225</v>
      </c>
      <c r="C252" s="115" t="s">
        <v>36</v>
      </c>
      <c r="D252" s="166"/>
      <c r="E252" s="117">
        <v>0</v>
      </c>
      <c r="F252" s="117"/>
      <c r="G252" s="117"/>
      <c r="H252" s="117">
        <v>138867.72</v>
      </c>
      <c r="I252" s="120">
        <v>0</v>
      </c>
      <c r="J252" s="118"/>
    </row>
    <row r="253" spans="1:10" s="138" customFormat="1" ht="27" customHeight="1" x14ac:dyDescent="0.25">
      <c r="A253" s="162"/>
      <c r="B253" s="110">
        <v>323</v>
      </c>
      <c r="C253" s="110" t="s">
        <v>12</v>
      </c>
      <c r="D253" s="163"/>
      <c r="E253" s="119">
        <v>0</v>
      </c>
      <c r="F253" s="119"/>
      <c r="G253" s="119"/>
      <c r="H253" s="119">
        <f>H254</f>
        <v>401105.21</v>
      </c>
      <c r="I253" s="120">
        <v>0</v>
      </c>
      <c r="J253" s="120"/>
    </row>
    <row r="254" spans="1:10" ht="27" customHeight="1" x14ac:dyDescent="0.25">
      <c r="A254" s="165"/>
      <c r="B254" s="165">
        <v>3237</v>
      </c>
      <c r="C254" s="165" t="s">
        <v>213</v>
      </c>
      <c r="D254" s="166"/>
      <c r="E254" s="117">
        <v>0</v>
      </c>
      <c r="F254" s="117"/>
      <c r="G254" s="117"/>
      <c r="H254" s="117">
        <v>401105.21</v>
      </c>
      <c r="I254" s="118">
        <v>0</v>
      </c>
      <c r="J254" s="118"/>
    </row>
    <row r="255" spans="1:10" s="138" customFormat="1" ht="27" customHeight="1" x14ac:dyDescent="0.25">
      <c r="A255" s="162"/>
      <c r="B255" s="110">
        <v>4</v>
      </c>
      <c r="C255" s="110" t="s">
        <v>146</v>
      </c>
      <c r="D255" s="139"/>
      <c r="E255" s="113">
        <v>0</v>
      </c>
      <c r="F255" s="119"/>
      <c r="G255" s="119"/>
      <c r="H255" s="119">
        <f>H256</f>
        <v>1495703.9700000002</v>
      </c>
      <c r="I255" s="120">
        <v>0</v>
      </c>
      <c r="J255" s="120"/>
    </row>
    <row r="256" spans="1:10" s="138" customFormat="1" ht="27" customHeight="1" x14ac:dyDescent="0.25">
      <c r="A256" s="162"/>
      <c r="B256" s="110">
        <v>42</v>
      </c>
      <c r="C256" s="110" t="s">
        <v>146</v>
      </c>
      <c r="D256" s="139"/>
      <c r="E256" s="113">
        <v>0</v>
      </c>
      <c r="F256" s="119"/>
      <c r="G256" s="119"/>
      <c r="H256" s="119">
        <f>H257+H262</f>
        <v>1495703.9700000002</v>
      </c>
      <c r="I256" s="120">
        <v>0</v>
      </c>
      <c r="J256" s="120"/>
    </row>
    <row r="257" spans="1:10" s="138" customFormat="1" ht="27" customHeight="1" x14ac:dyDescent="0.25">
      <c r="A257" s="162"/>
      <c r="B257" s="110">
        <v>422</v>
      </c>
      <c r="C257" s="110" t="s">
        <v>18</v>
      </c>
      <c r="D257" s="139"/>
      <c r="E257" s="113">
        <v>0</v>
      </c>
      <c r="F257" s="119"/>
      <c r="G257" s="119"/>
      <c r="H257" s="119">
        <f>SUM(H258:H261)</f>
        <v>1365130.1300000001</v>
      </c>
      <c r="I257" s="120">
        <v>0</v>
      </c>
      <c r="J257" s="120"/>
    </row>
    <row r="258" spans="1:10" ht="27" customHeight="1" x14ac:dyDescent="0.25">
      <c r="A258" s="165"/>
      <c r="B258" s="115">
        <v>4221</v>
      </c>
      <c r="C258" s="115" t="s">
        <v>257</v>
      </c>
      <c r="D258" s="116"/>
      <c r="E258" s="114">
        <v>0</v>
      </c>
      <c r="F258" s="117"/>
      <c r="G258" s="117"/>
      <c r="H258" s="117">
        <v>136409.31</v>
      </c>
      <c r="I258" s="120">
        <v>0</v>
      </c>
      <c r="J258" s="118"/>
    </row>
    <row r="259" spans="1:10" ht="27" customHeight="1" x14ac:dyDescent="0.25">
      <c r="A259" s="165"/>
      <c r="B259" s="115">
        <v>4222</v>
      </c>
      <c r="C259" s="115" t="s">
        <v>250</v>
      </c>
      <c r="D259" s="116"/>
      <c r="E259" s="114">
        <v>0</v>
      </c>
      <c r="F259" s="117"/>
      <c r="G259" s="117"/>
      <c r="H259" s="117">
        <v>87109.7</v>
      </c>
      <c r="I259" s="120">
        <v>0</v>
      </c>
      <c r="J259" s="118"/>
    </row>
    <row r="260" spans="1:10" ht="27" customHeight="1" x14ac:dyDescent="0.25">
      <c r="A260" s="165"/>
      <c r="B260" s="115">
        <v>4223</v>
      </c>
      <c r="C260" s="115" t="s">
        <v>251</v>
      </c>
      <c r="D260" s="116"/>
      <c r="E260" s="114">
        <v>0</v>
      </c>
      <c r="F260" s="117"/>
      <c r="G260" s="117"/>
      <c r="H260" s="117">
        <v>2352.59</v>
      </c>
      <c r="I260" s="120">
        <v>0</v>
      </c>
      <c r="J260" s="118"/>
    </row>
    <row r="261" spans="1:10" ht="27" customHeight="1" x14ac:dyDescent="0.25">
      <c r="A261" s="165"/>
      <c r="B261" s="115">
        <v>4227</v>
      </c>
      <c r="C261" s="115" t="s">
        <v>28</v>
      </c>
      <c r="D261" s="116"/>
      <c r="E261" s="114">
        <v>0</v>
      </c>
      <c r="F261" s="117"/>
      <c r="G261" s="117"/>
      <c r="H261" s="117">
        <v>1139258.53</v>
      </c>
      <c r="I261" s="120">
        <v>0</v>
      </c>
      <c r="J261" s="118"/>
    </row>
    <row r="262" spans="1:10" s="138" customFormat="1" ht="27" customHeight="1" x14ac:dyDescent="0.25">
      <c r="A262" s="162"/>
      <c r="B262" s="110">
        <v>423</v>
      </c>
      <c r="C262" s="110" t="s">
        <v>289</v>
      </c>
      <c r="D262" s="139"/>
      <c r="E262" s="113">
        <v>0</v>
      </c>
      <c r="F262" s="119"/>
      <c r="G262" s="119"/>
      <c r="H262" s="119">
        <f>H263</f>
        <v>130573.84</v>
      </c>
      <c r="I262" s="120">
        <v>0</v>
      </c>
      <c r="J262" s="120"/>
    </row>
    <row r="263" spans="1:10" ht="27" customHeight="1" x14ac:dyDescent="0.25">
      <c r="A263" s="165"/>
      <c r="B263" s="115">
        <v>4231</v>
      </c>
      <c r="C263" s="115" t="s">
        <v>290</v>
      </c>
      <c r="D263" s="116"/>
      <c r="E263" s="114">
        <v>0</v>
      </c>
      <c r="F263" s="117"/>
      <c r="G263" s="117"/>
      <c r="H263" s="117">
        <v>130573.84</v>
      </c>
      <c r="I263" s="120">
        <v>0</v>
      </c>
      <c r="J263" s="118"/>
    </row>
    <row r="264" spans="1:10" s="138" customFormat="1" ht="27" customHeight="1" x14ac:dyDescent="0.25">
      <c r="A264" s="110"/>
      <c r="B264" s="110" t="s">
        <v>3</v>
      </c>
      <c r="C264" s="110" t="s">
        <v>232</v>
      </c>
      <c r="D264" s="139">
        <v>51201</v>
      </c>
      <c r="E264" s="119">
        <f>E265+E313</f>
        <v>1060106.8600000001</v>
      </c>
      <c r="F264" s="119">
        <f>F265+F312</f>
        <v>4957247</v>
      </c>
      <c r="G264" s="119"/>
      <c r="H264" s="119">
        <f>H265+H313</f>
        <v>1274764.1100000001</v>
      </c>
      <c r="I264" s="120">
        <f>H264/E264*100</f>
        <v>120.24864266985311</v>
      </c>
      <c r="J264" s="120">
        <f>H264/F264*100</f>
        <v>25.715162266475726</v>
      </c>
    </row>
    <row r="265" spans="1:10" s="138" customFormat="1" ht="27" customHeight="1" x14ac:dyDescent="0.25">
      <c r="A265" s="110"/>
      <c r="B265" s="110">
        <v>3</v>
      </c>
      <c r="C265" s="110" t="s">
        <v>144</v>
      </c>
      <c r="D265" s="139"/>
      <c r="E265" s="119">
        <f>E266+E273+E297+E301+E304+E309</f>
        <v>1060106.8600000001</v>
      </c>
      <c r="F265" s="119">
        <f>F266+F273+F297+F301+F304+F309</f>
        <v>2817247</v>
      </c>
      <c r="G265" s="119"/>
      <c r="H265" s="119">
        <f>H266+H273+H297+H301+H304+H309</f>
        <v>1274764.1100000001</v>
      </c>
      <c r="I265" s="120">
        <f t="shared" ref="I265:I272" si="20">H265/E265*100</f>
        <v>120.24864266985311</v>
      </c>
      <c r="J265" s="120">
        <f>H265/F265*100</f>
        <v>45.24857458362721</v>
      </c>
    </row>
    <row r="266" spans="1:10" s="138" customFormat="1" ht="27" customHeight="1" x14ac:dyDescent="0.25">
      <c r="A266" s="110"/>
      <c r="B266" s="110">
        <v>31</v>
      </c>
      <c r="C266" s="110" t="s">
        <v>183</v>
      </c>
      <c r="D266" s="139"/>
      <c r="E266" s="113">
        <f>E267+E269+E271</f>
        <v>153392.19</v>
      </c>
      <c r="F266" s="119">
        <v>182176</v>
      </c>
      <c r="G266" s="119"/>
      <c r="H266" s="119">
        <f>H267+H269+H271</f>
        <v>145031.83000000002</v>
      </c>
      <c r="I266" s="120">
        <f t="shared" si="20"/>
        <v>94.549683396527556</v>
      </c>
      <c r="J266" s="120">
        <f>H266/F266*100</f>
        <v>79.610832381872484</v>
      </c>
    </row>
    <row r="267" spans="1:10" s="138" customFormat="1" ht="27" customHeight="1" x14ac:dyDescent="0.25">
      <c r="A267" s="110"/>
      <c r="B267" s="110">
        <v>311</v>
      </c>
      <c r="C267" s="110" t="s">
        <v>184</v>
      </c>
      <c r="D267" s="139"/>
      <c r="E267" s="113">
        <f>E268</f>
        <v>129733.24</v>
      </c>
      <c r="F267" s="119"/>
      <c r="G267" s="119"/>
      <c r="H267" s="119">
        <f>H268</f>
        <v>121761.22</v>
      </c>
      <c r="I267" s="120">
        <f t="shared" si="20"/>
        <v>93.855067521631312</v>
      </c>
      <c r="J267" s="120"/>
    </row>
    <row r="268" spans="1:10" ht="27" customHeight="1" x14ac:dyDescent="0.25">
      <c r="A268" s="115"/>
      <c r="B268" s="115">
        <v>3111</v>
      </c>
      <c r="C268" s="115" t="s">
        <v>185</v>
      </c>
      <c r="D268" s="116"/>
      <c r="E268" s="114">
        <v>129733.24</v>
      </c>
      <c r="F268" s="117"/>
      <c r="G268" s="117"/>
      <c r="H268" s="117">
        <v>121761.22</v>
      </c>
      <c r="I268" s="120">
        <f t="shared" si="20"/>
        <v>93.855067521631312</v>
      </c>
      <c r="J268" s="118"/>
    </row>
    <row r="269" spans="1:10" s="138" customFormat="1" ht="27" customHeight="1" x14ac:dyDescent="0.25">
      <c r="A269" s="110"/>
      <c r="B269" s="110">
        <v>312</v>
      </c>
      <c r="C269" s="110" t="s">
        <v>214</v>
      </c>
      <c r="D269" s="139"/>
      <c r="E269" s="113">
        <f>E270</f>
        <v>2252.9699999999998</v>
      </c>
      <c r="F269" s="119"/>
      <c r="G269" s="119"/>
      <c r="H269" s="119">
        <f>H270</f>
        <v>3180</v>
      </c>
      <c r="I269" s="120">
        <f t="shared" si="20"/>
        <v>141.14701926789971</v>
      </c>
      <c r="J269" s="120"/>
    </row>
    <row r="270" spans="1:10" ht="27" customHeight="1" x14ac:dyDescent="0.25">
      <c r="A270" s="115"/>
      <c r="B270" s="115">
        <v>3121</v>
      </c>
      <c r="C270" s="115" t="s">
        <v>214</v>
      </c>
      <c r="D270" s="116"/>
      <c r="E270" s="114">
        <v>2252.9699999999998</v>
      </c>
      <c r="F270" s="117"/>
      <c r="G270" s="117"/>
      <c r="H270" s="117">
        <v>3180</v>
      </c>
      <c r="I270" s="120">
        <f t="shared" si="20"/>
        <v>141.14701926789971</v>
      </c>
      <c r="J270" s="118"/>
    </row>
    <row r="271" spans="1:10" s="138" customFormat="1" ht="27" customHeight="1" x14ac:dyDescent="0.25">
      <c r="A271" s="110"/>
      <c r="B271" s="110">
        <v>313</v>
      </c>
      <c r="C271" s="110" t="s">
        <v>187</v>
      </c>
      <c r="D271" s="139"/>
      <c r="E271" s="113">
        <f>E272</f>
        <v>21405.98</v>
      </c>
      <c r="F271" s="119"/>
      <c r="G271" s="119"/>
      <c r="H271" s="119">
        <f>H272</f>
        <v>20090.61</v>
      </c>
      <c r="I271" s="120">
        <f t="shared" si="20"/>
        <v>93.855128333297529</v>
      </c>
      <c r="J271" s="120"/>
    </row>
    <row r="272" spans="1:10" ht="27" customHeight="1" x14ac:dyDescent="0.25">
      <c r="A272" s="115"/>
      <c r="B272" s="115">
        <v>3132</v>
      </c>
      <c r="C272" s="115" t="s">
        <v>188</v>
      </c>
      <c r="D272" s="116"/>
      <c r="E272" s="114">
        <v>21405.98</v>
      </c>
      <c r="F272" s="117"/>
      <c r="G272" s="117"/>
      <c r="H272" s="117">
        <v>20090.61</v>
      </c>
      <c r="I272" s="120">
        <f t="shared" si="20"/>
        <v>93.855128333297529</v>
      </c>
      <c r="J272" s="118"/>
    </row>
    <row r="273" spans="1:10" s="138" customFormat="1" ht="27" customHeight="1" x14ac:dyDescent="0.25">
      <c r="A273" s="110"/>
      <c r="B273" s="110">
        <v>32</v>
      </c>
      <c r="C273" s="110" t="s">
        <v>143</v>
      </c>
      <c r="D273" s="139"/>
      <c r="E273" s="113">
        <f>E274+E279+E284+E292+E294</f>
        <v>419827.52</v>
      </c>
      <c r="F273" s="119">
        <v>1662468</v>
      </c>
      <c r="G273" s="119"/>
      <c r="H273" s="119">
        <f>H274+H279+H284+H292+H294</f>
        <v>530030.17999999993</v>
      </c>
      <c r="I273" s="120">
        <f>H273/E273*100</f>
        <v>126.24950836953231</v>
      </c>
      <c r="J273" s="120">
        <f>H273/F273*100</f>
        <v>31.882128257506302</v>
      </c>
    </row>
    <row r="274" spans="1:10" s="138" customFormat="1" ht="27" customHeight="1" x14ac:dyDescent="0.25">
      <c r="A274" s="110"/>
      <c r="B274" s="110">
        <v>321</v>
      </c>
      <c r="C274" s="110" t="s">
        <v>5</v>
      </c>
      <c r="D274" s="139"/>
      <c r="E274" s="113">
        <f>SUM(E275:E277)</f>
        <v>346409.94999999995</v>
      </c>
      <c r="F274" s="119"/>
      <c r="G274" s="119"/>
      <c r="H274" s="119">
        <f>SUM(H275:H278)</f>
        <v>205843.25</v>
      </c>
      <c r="I274" s="120">
        <v>0</v>
      </c>
      <c r="J274" s="120"/>
    </row>
    <row r="275" spans="1:10" ht="27" customHeight="1" x14ac:dyDescent="0.25">
      <c r="A275" s="115"/>
      <c r="B275" s="115">
        <v>3211</v>
      </c>
      <c r="C275" s="115" t="s">
        <v>8</v>
      </c>
      <c r="D275" s="116"/>
      <c r="E275" s="117">
        <v>283942.59999999998</v>
      </c>
      <c r="F275" s="117"/>
      <c r="G275" s="117"/>
      <c r="H275" s="117">
        <v>167522.76999999999</v>
      </c>
      <c r="I275" s="118">
        <v>0</v>
      </c>
      <c r="J275" s="118"/>
    </row>
    <row r="276" spans="1:10" ht="27" customHeight="1" x14ac:dyDescent="0.25">
      <c r="A276" s="115"/>
      <c r="B276" s="115">
        <v>3212</v>
      </c>
      <c r="C276" s="115" t="s">
        <v>203</v>
      </c>
      <c r="D276" s="116"/>
      <c r="E276" s="117">
        <v>1068.18</v>
      </c>
      <c r="F276" s="117"/>
      <c r="G276" s="117"/>
      <c r="H276" s="117">
        <v>1068.67</v>
      </c>
      <c r="I276" s="118">
        <v>0</v>
      </c>
      <c r="J276" s="118"/>
    </row>
    <row r="277" spans="1:10" ht="27" customHeight="1" x14ac:dyDescent="0.25">
      <c r="A277" s="115"/>
      <c r="B277" s="115">
        <v>3213</v>
      </c>
      <c r="C277" s="115" t="s">
        <v>191</v>
      </c>
      <c r="D277" s="116"/>
      <c r="E277" s="117">
        <v>61399.17</v>
      </c>
      <c r="F277" s="117"/>
      <c r="G277" s="117"/>
      <c r="H277" s="117">
        <v>37171.01</v>
      </c>
      <c r="I277" s="118">
        <v>0</v>
      </c>
      <c r="J277" s="118"/>
    </row>
    <row r="278" spans="1:10" ht="27" customHeight="1" x14ac:dyDescent="0.25">
      <c r="A278" s="115"/>
      <c r="B278" s="115">
        <v>3214</v>
      </c>
      <c r="C278" s="115" t="s">
        <v>342</v>
      </c>
      <c r="D278" s="116"/>
      <c r="E278" s="117">
        <v>0</v>
      </c>
      <c r="F278" s="117"/>
      <c r="G278" s="117"/>
      <c r="H278" s="117">
        <v>80.8</v>
      </c>
      <c r="I278" s="118">
        <v>0</v>
      </c>
      <c r="J278" s="118"/>
    </row>
    <row r="279" spans="1:10" s="138" customFormat="1" ht="27" customHeight="1" x14ac:dyDescent="0.25">
      <c r="A279" s="110"/>
      <c r="B279" s="110">
        <v>322</v>
      </c>
      <c r="C279" s="110" t="s">
        <v>193</v>
      </c>
      <c r="D279" s="139"/>
      <c r="E279" s="113">
        <f>SUM(E280:E283)</f>
        <v>1999.53</v>
      </c>
      <c r="F279" s="119">
        <v>0</v>
      </c>
      <c r="G279" s="119"/>
      <c r="H279" s="119">
        <f>SUM(H280:H283)</f>
        <v>128421.92</v>
      </c>
      <c r="I279" s="120">
        <f>H279/E279*100</f>
        <v>6422.6053122483791</v>
      </c>
      <c r="J279" s="120"/>
    </row>
    <row r="280" spans="1:10" ht="27" customHeight="1" x14ac:dyDescent="0.25">
      <c r="A280" s="115"/>
      <c r="B280" s="115">
        <v>3221</v>
      </c>
      <c r="C280" s="115" t="s">
        <v>34</v>
      </c>
      <c r="D280" s="116"/>
      <c r="E280" s="117">
        <v>762.55</v>
      </c>
      <c r="F280" s="117"/>
      <c r="G280" s="117"/>
      <c r="H280" s="117">
        <v>11974.71</v>
      </c>
      <c r="I280" s="120">
        <f>H280/E280*100</f>
        <v>1570.3507966690709</v>
      </c>
      <c r="J280" s="118"/>
    </row>
    <row r="281" spans="1:10" ht="27" customHeight="1" x14ac:dyDescent="0.25">
      <c r="A281" s="115"/>
      <c r="B281" s="115">
        <v>3222</v>
      </c>
      <c r="C281" s="115" t="s">
        <v>42</v>
      </c>
      <c r="D281" s="116"/>
      <c r="E281" s="117">
        <v>0</v>
      </c>
      <c r="F281" s="117"/>
      <c r="G281" s="117"/>
      <c r="H281" s="117">
        <v>20885.73</v>
      </c>
      <c r="I281" s="120">
        <v>0</v>
      </c>
      <c r="J281" s="118"/>
    </row>
    <row r="282" spans="1:10" ht="27" customHeight="1" x14ac:dyDescent="0.25">
      <c r="A282" s="115"/>
      <c r="B282" s="115">
        <v>3225</v>
      </c>
      <c r="C282" s="115" t="s">
        <v>36</v>
      </c>
      <c r="D282" s="116"/>
      <c r="E282" s="117">
        <v>0</v>
      </c>
      <c r="F282" s="117"/>
      <c r="G282" s="117"/>
      <c r="H282" s="117">
        <v>95561.48</v>
      </c>
      <c r="I282" s="120">
        <v>0</v>
      </c>
      <c r="J282" s="118"/>
    </row>
    <row r="283" spans="1:10" ht="27" customHeight="1" x14ac:dyDescent="0.25">
      <c r="A283" s="115"/>
      <c r="B283" s="115">
        <v>3227</v>
      </c>
      <c r="C283" s="115" t="s">
        <v>27</v>
      </c>
      <c r="D283" s="116"/>
      <c r="E283" s="117">
        <v>1236.98</v>
      </c>
      <c r="F283" s="117"/>
      <c r="G283" s="117"/>
      <c r="H283" s="117">
        <v>0</v>
      </c>
      <c r="I283" s="120">
        <f>H283/E283*100</f>
        <v>0</v>
      </c>
      <c r="J283" s="118"/>
    </row>
    <row r="284" spans="1:10" s="138" customFormat="1" ht="27" customHeight="1" x14ac:dyDescent="0.25">
      <c r="A284" s="110"/>
      <c r="B284" s="110">
        <v>323</v>
      </c>
      <c r="C284" s="110" t="s">
        <v>12</v>
      </c>
      <c r="D284" s="139"/>
      <c r="E284" s="113">
        <f>SUM(E285:E291)</f>
        <v>47691.33</v>
      </c>
      <c r="F284" s="119"/>
      <c r="G284" s="119"/>
      <c r="H284" s="119">
        <f>SUM(H285:H291)</f>
        <v>57567.869999999995</v>
      </c>
      <c r="I284" s="120">
        <f>H284/E284*100</f>
        <v>120.70929873417242</v>
      </c>
      <c r="J284" s="120"/>
    </row>
    <row r="285" spans="1:10" ht="27" customHeight="1" x14ac:dyDescent="0.25">
      <c r="A285" s="115"/>
      <c r="B285" s="115">
        <v>3231</v>
      </c>
      <c r="C285" s="115" t="s">
        <v>38</v>
      </c>
      <c r="D285" s="116"/>
      <c r="E285" s="117">
        <v>9756.2999999999993</v>
      </c>
      <c r="F285" s="117"/>
      <c r="G285" s="117"/>
      <c r="H285" s="117">
        <v>5639.64</v>
      </c>
      <c r="I285" s="120">
        <f t="shared" ref="I285:I311" si="21">H285/E285*100</f>
        <v>57.805110543956218</v>
      </c>
      <c r="J285" s="118"/>
    </row>
    <row r="286" spans="1:10" ht="27" customHeight="1" x14ac:dyDescent="0.25">
      <c r="A286" s="115"/>
      <c r="B286" s="115">
        <v>3232</v>
      </c>
      <c r="C286" s="115" t="s">
        <v>17</v>
      </c>
      <c r="D286" s="116"/>
      <c r="E286" s="117">
        <v>86.27</v>
      </c>
      <c r="F286" s="117"/>
      <c r="G286" s="117"/>
      <c r="H286" s="117">
        <v>263.5</v>
      </c>
      <c r="I286" s="120">
        <f t="shared" si="21"/>
        <v>305.43642054016459</v>
      </c>
      <c r="J286" s="118"/>
    </row>
    <row r="287" spans="1:10" ht="27" customHeight="1" x14ac:dyDescent="0.25">
      <c r="A287" s="115"/>
      <c r="B287" s="115">
        <v>3233</v>
      </c>
      <c r="C287" s="115" t="s">
        <v>32</v>
      </c>
      <c r="D287" s="116"/>
      <c r="E287" s="117">
        <v>1990.84</v>
      </c>
      <c r="F287" s="117"/>
      <c r="G287" s="117"/>
      <c r="H287" s="117">
        <v>26325.79</v>
      </c>
      <c r="I287" s="120">
        <f t="shared" si="21"/>
        <v>1322.3458439653614</v>
      </c>
      <c r="J287" s="118"/>
    </row>
    <row r="288" spans="1:10" ht="27" customHeight="1" x14ac:dyDescent="0.25">
      <c r="A288" s="115"/>
      <c r="B288" s="115">
        <v>3235</v>
      </c>
      <c r="C288" s="115" t="s">
        <v>252</v>
      </c>
      <c r="D288" s="116"/>
      <c r="E288" s="117">
        <v>0</v>
      </c>
      <c r="F288" s="117"/>
      <c r="G288" s="117"/>
      <c r="H288" s="117">
        <v>1241.25</v>
      </c>
      <c r="I288" s="120">
        <v>0</v>
      </c>
      <c r="J288" s="118"/>
    </row>
    <row r="289" spans="1:10" ht="27" customHeight="1" x14ac:dyDescent="0.25">
      <c r="A289" s="115"/>
      <c r="B289" s="115">
        <v>3237</v>
      </c>
      <c r="C289" s="115" t="s">
        <v>213</v>
      </c>
      <c r="D289" s="116"/>
      <c r="E289" s="117">
        <v>25068.22</v>
      </c>
      <c r="F289" s="117"/>
      <c r="G289" s="117"/>
      <c r="H289" s="117">
        <v>0</v>
      </c>
      <c r="I289" s="120">
        <f t="shared" si="21"/>
        <v>0</v>
      </c>
      <c r="J289" s="118"/>
    </row>
    <row r="290" spans="1:10" ht="27" customHeight="1" x14ac:dyDescent="0.25">
      <c r="A290" s="115"/>
      <c r="B290" s="115">
        <v>3238</v>
      </c>
      <c r="C290" s="115" t="s">
        <v>22</v>
      </c>
      <c r="D290" s="116"/>
      <c r="E290" s="117">
        <v>0</v>
      </c>
      <c r="F290" s="117"/>
      <c r="G290" s="117"/>
      <c r="H290" s="117">
        <v>2250</v>
      </c>
      <c r="I290" s="120">
        <v>0</v>
      </c>
      <c r="J290" s="118"/>
    </row>
    <row r="291" spans="1:10" ht="27" customHeight="1" x14ac:dyDescent="0.25">
      <c r="A291" s="115"/>
      <c r="B291" s="115">
        <v>3239</v>
      </c>
      <c r="C291" s="115" t="s">
        <v>15</v>
      </c>
      <c r="D291" s="116"/>
      <c r="E291" s="117">
        <v>10789.7</v>
      </c>
      <c r="F291" s="117"/>
      <c r="G291" s="117"/>
      <c r="H291" s="117">
        <v>21847.69</v>
      </c>
      <c r="I291" s="120">
        <f t="shared" si="21"/>
        <v>202.48653808724987</v>
      </c>
      <c r="J291" s="118"/>
    </row>
    <row r="292" spans="1:10" s="138" customFormat="1" ht="27" customHeight="1" x14ac:dyDescent="0.25">
      <c r="A292" s="110"/>
      <c r="B292" s="110">
        <v>324</v>
      </c>
      <c r="C292" s="110" t="s">
        <v>207</v>
      </c>
      <c r="D292" s="139"/>
      <c r="E292" s="113">
        <f>E293</f>
        <v>18459.72</v>
      </c>
      <c r="F292" s="119"/>
      <c r="G292" s="119"/>
      <c r="H292" s="119">
        <f>H293</f>
        <v>137403.01999999999</v>
      </c>
      <c r="I292" s="120">
        <f t="shared" si="21"/>
        <v>744.33967579139869</v>
      </c>
      <c r="J292" s="120"/>
    </row>
    <row r="293" spans="1:10" ht="27" customHeight="1" x14ac:dyDescent="0.25">
      <c r="A293" s="115"/>
      <c r="B293" s="115">
        <v>3241</v>
      </c>
      <c r="C293" s="115" t="s">
        <v>207</v>
      </c>
      <c r="D293" s="116"/>
      <c r="E293" s="114">
        <v>18459.72</v>
      </c>
      <c r="F293" s="117"/>
      <c r="G293" s="117"/>
      <c r="H293" s="117">
        <v>137403.01999999999</v>
      </c>
      <c r="I293" s="120">
        <f t="shared" si="21"/>
        <v>744.33967579139869</v>
      </c>
      <c r="J293" s="118"/>
    </row>
    <row r="294" spans="1:10" s="138" customFormat="1" ht="27" customHeight="1" x14ac:dyDescent="0.25">
      <c r="A294" s="110"/>
      <c r="B294" s="110">
        <v>329</v>
      </c>
      <c r="C294" s="110" t="s">
        <v>23</v>
      </c>
      <c r="D294" s="139"/>
      <c r="E294" s="113">
        <f>SUM(E295:E296)</f>
        <v>5266.99</v>
      </c>
      <c r="F294" s="119"/>
      <c r="G294" s="119"/>
      <c r="H294" s="119">
        <f>SUM(H295:H296)</f>
        <v>794.12</v>
      </c>
      <c r="I294" s="120">
        <f t="shared" si="21"/>
        <v>15.077302216256344</v>
      </c>
      <c r="J294" s="120"/>
    </row>
    <row r="295" spans="1:10" ht="27" customHeight="1" x14ac:dyDescent="0.25">
      <c r="A295" s="115"/>
      <c r="B295" s="115">
        <v>3292</v>
      </c>
      <c r="C295" s="115" t="s">
        <v>204</v>
      </c>
      <c r="D295" s="116"/>
      <c r="E295" s="117">
        <v>567.78</v>
      </c>
      <c r="F295" s="117"/>
      <c r="G295" s="117"/>
      <c r="H295" s="117">
        <v>259.73</v>
      </c>
      <c r="I295" s="120">
        <f t="shared" si="21"/>
        <v>45.744830744302377</v>
      </c>
      <c r="J295" s="118"/>
    </row>
    <row r="296" spans="1:10" ht="27" customHeight="1" x14ac:dyDescent="0.25">
      <c r="A296" s="115"/>
      <c r="B296" s="115">
        <v>3293</v>
      </c>
      <c r="C296" s="115" t="s">
        <v>196</v>
      </c>
      <c r="D296" s="116"/>
      <c r="E296" s="117">
        <v>4699.21</v>
      </c>
      <c r="F296" s="117"/>
      <c r="G296" s="117"/>
      <c r="H296" s="117">
        <v>534.39</v>
      </c>
      <c r="I296" s="120">
        <f t="shared" si="21"/>
        <v>11.371911448945674</v>
      </c>
      <c r="J296" s="118"/>
    </row>
    <row r="297" spans="1:10" s="138" customFormat="1" ht="27" customHeight="1" x14ac:dyDescent="0.25">
      <c r="A297" s="110"/>
      <c r="B297" s="110">
        <v>34</v>
      </c>
      <c r="C297" s="110" t="s">
        <v>145</v>
      </c>
      <c r="D297" s="139"/>
      <c r="E297" s="113">
        <f>E298</f>
        <v>283.99</v>
      </c>
      <c r="F297" s="119">
        <v>350</v>
      </c>
      <c r="G297" s="119"/>
      <c r="H297" s="119">
        <f>H298</f>
        <v>337.28</v>
      </c>
      <c r="I297" s="120">
        <f t="shared" si="21"/>
        <v>118.76474523750835</v>
      </c>
      <c r="J297" s="120">
        <f>H297/F297*100</f>
        <v>96.365714285714276</v>
      </c>
    </row>
    <row r="298" spans="1:10" s="138" customFormat="1" ht="27" customHeight="1" x14ac:dyDescent="0.25">
      <c r="A298" s="110"/>
      <c r="B298" s="110">
        <v>343</v>
      </c>
      <c r="C298" s="110" t="s">
        <v>24</v>
      </c>
      <c r="D298" s="139"/>
      <c r="E298" s="113">
        <f>E299+E300</f>
        <v>283.99</v>
      </c>
      <c r="F298" s="119">
        <v>0</v>
      </c>
      <c r="G298" s="119"/>
      <c r="H298" s="119">
        <f>SUM(H299:H300)</f>
        <v>337.28</v>
      </c>
      <c r="I298" s="120">
        <f t="shared" si="21"/>
        <v>118.76474523750835</v>
      </c>
      <c r="J298" s="120"/>
    </row>
    <row r="299" spans="1:10" ht="27" customHeight="1" x14ac:dyDescent="0.25">
      <c r="A299" s="115"/>
      <c r="B299" s="115">
        <v>3431</v>
      </c>
      <c r="C299" s="115" t="s">
        <v>26</v>
      </c>
      <c r="D299" s="116"/>
      <c r="E299" s="117">
        <v>283.67</v>
      </c>
      <c r="F299" s="117">
        <v>0</v>
      </c>
      <c r="G299" s="117"/>
      <c r="H299" s="117">
        <v>337.28</v>
      </c>
      <c r="I299" s="120">
        <f t="shared" si="21"/>
        <v>118.89872034406174</v>
      </c>
      <c r="J299" s="118"/>
    </row>
    <row r="300" spans="1:10" ht="27" customHeight="1" x14ac:dyDescent="0.25">
      <c r="A300" s="115"/>
      <c r="B300" s="115">
        <v>3432</v>
      </c>
      <c r="C300" s="115" t="s">
        <v>296</v>
      </c>
      <c r="D300" s="116"/>
      <c r="E300" s="117">
        <v>0.32</v>
      </c>
      <c r="F300" s="117">
        <v>0</v>
      </c>
      <c r="G300" s="117"/>
      <c r="H300" s="117">
        <v>0</v>
      </c>
      <c r="I300" s="120">
        <f t="shared" si="21"/>
        <v>0</v>
      </c>
      <c r="J300" s="118"/>
    </row>
    <row r="301" spans="1:10" s="138" customFormat="1" ht="27" customHeight="1" x14ac:dyDescent="0.25">
      <c r="A301" s="110"/>
      <c r="B301" s="110">
        <v>35</v>
      </c>
      <c r="C301" s="110" t="s">
        <v>233</v>
      </c>
      <c r="D301" s="139"/>
      <c r="E301" s="113">
        <f>E302</f>
        <v>275669.21999999997</v>
      </c>
      <c r="F301" s="119">
        <v>583532</v>
      </c>
      <c r="G301" s="119"/>
      <c r="H301" s="119">
        <f>H302</f>
        <v>316425.15000000002</v>
      </c>
      <c r="I301" s="120">
        <f t="shared" si="21"/>
        <v>114.78436003845481</v>
      </c>
      <c r="J301" s="120">
        <f>H301/F301*100</f>
        <v>54.225843655532181</v>
      </c>
    </row>
    <row r="302" spans="1:10" s="138" customFormat="1" ht="45.6" customHeight="1" x14ac:dyDescent="0.25">
      <c r="A302" s="110"/>
      <c r="B302" s="110">
        <v>353</v>
      </c>
      <c r="C302" s="110" t="s">
        <v>234</v>
      </c>
      <c r="D302" s="139"/>
      <c r="E302" s="113">
        <f>E303</f>
        <v>275669.21999999997</v>
      </c>
      <c r="F302" s="119"/>
      <c r="G302" s="119"/>
      <c r="H302" s="119">
        <f>H303</f>
        <v>316425.15000000002</v>
      </c>
      <c r="I302" s="120">
        <f t="shared" si="21"/>
        <v>114.78436003845481</v>
      </c>
      <c r="J302" s="120"/>
    </row>
    <row r="303" spans="1:10" ht="43.2" customHeight="1" x14ac:dyDescent="0.25">
      <c r="A303" s="115"/>
      <c r="B303" s="115">
        <v>3531</v>
      </c>
      <c r="C303" s="115" t="s">
        <v>234</v>
      </c>
      <c r="D303" s="116"/>
      <c r="E303" s="114">
        <v>275669.21999999997</v>
      </c>
      <c r="F303" s="117"/>
      <c r="G303" s="117"/>
      <c r="H303" s="117">
        <v>316425.15000000002</v>
      </c>
      <c r="I303" s="120">
        <f t="shared" si="21"/>
        <v>114.78436003845481</v>
      </c>
      <c r="J303" s="118"/>
    </row>
    <row r="304" spans="1:10" s="138" customFormat="1" ht="27" customHeight="1" x14ac:dyDescent="0.25">
      <c r="A304" s="110"/>
      <c r="B304" s="110">
        <v>36</v>
      </c>
      <c r="C304" s="110" t="s">
        <v>235</v>
      </c>
      <c r="D304" s="139"/>
      <c r="E304" s="113">
        <f>E305+E307</f>
        <v>210166.64</v>
      </c>
      <c r="F304" s="119">
        <v>387721</v>
      </c>
      <c r="G304" s="119"/>
      <c r="H304" s="119">
        <f>H305+H307</f>
        <v>282675.67</v>
      </c>
      <c r="I304" s="120">
        <f t="shared" si="21"/>
        <v>134.50073237122692</v>
      </c>
      <c r="J304" s="120">
        <f>H304/F304*100</f>
        <v>72.906979503302622</v>
      </c>
    </row>
    <row r="305" spans="1:10" s="138" customFormat="1" ht="27" customHeight="1" x14ac:dyDescent="0.25">
      <c r="A305" s="110"/>
      <c r="B305" s="110">
        <v>368</v>
      </c>
      <c r="C305" s="110" t="s">
        <v>228</v>
      </c>
      <c r="D305" s="139"/>
      <c r="E305" s="113">
        <f>E306</f>
        <v>183952.69</v>
      </c>
      <c r="F305" s="119">
        <v>0</v>
      </c>
      <c r="G305" s="119"/>
      <c r="H305" s="119">
        <f>H306</f>
        <v>250491.48</v>
      </c>
      <c r="I305" s="120">
        <f t="shared" si="21"/>
        <v>136.17168631782442</v>
      </c>
      <c r="J305" s="120"/>
    </row>
    <row r="306" spans="1:10" ht="27" customHeight="1" x14ac:dyDescent="0.25">
      <c r="A306" s="115"/>
      <c r="B306" s="115">
        <v>3681</v>
      </c>
      <c r="C306" s="115" t="s">
        <v>254</v>
      </c>
      <c r="D306" s="116"/>
      <c r="E306" s="114">
        <v>183952.69</v>
      </c>
      <c r="F306" s="117"/>
      <c r="G306" s="117"/>
      <c r="H306" s="117">
        <v>250491.48</v>
      </c>
      <c r="I306" s="120">
        <f t="shared" si="21"/>
        <v>136.17168631782442</v>
      </c>
      <c r="J306" s="118"/>
    </row>
    <row r="307" spans="1:10" s="138" customFormat="1" ht="27" customHeight="1" x14ac:dyDescent="0.25">
      <c r="A307" s="110"/>
      <c r="B307" s="110">
        <v>369</v>
      </c>
      <c r="C307" s="110" t="s">
        <v>229</v>
      </c>
      <c r="D307" s="139"/>
      <c r="E307" s="113">
        <f>E308</f>
        <v>26213.95</v>
      </c>
      <c r="F307" s="119">
        <v>0</v>
      </c>
      <c r="G307" s="119"/>
      <c r="H307" s="119">
        <f>H308</f>
        <v>32184.19</v>
      </c>
      <c r="I307" s="120">
        <f t="shared" si="21"/>
        <v>122.77504916275494</v>
      </c>
      <c r="J307" s="120"/>
    </row>
    <row r="308" spans="1:10" ht="27" customHeight="1" x14ac:dyDescent="0.25">
      <c r="A308" s="115"/>
      <c r="B308" s="115">
        <v>3693</v>
      </c>
      <c r="C308" s="115" t="s">
        <v>236</v>
      </c>
      <c r="D308" s="116"/>
      <c r="E308" s="114">
        <v>26213.95</v>
      </c>
      <c r="F308" s="117"/>
      <c r="G308" s="117"/>
      <c r="H308" s="117">
        <v>32184.19</v>
      </c>
      <c r="I308" s="120">
        <f t="shared" si="21"/>
        <v>122.77504916275494</v>
      </c>
      <c r="J308" s="118"/>
    </row>
    <row r="309" spans="1:10" s="138" customFormat="1" ht="27" customHeight="1" x14ac:dyDescent="0.25">
      <c r="A309" s="110"/>
      <c r="B309" s="110">
        <v>38</v>
      </c>
      <c r="C309" s="110" t="s">
        <v>286</v>
      </c>
      <c r="D309" s="139"/>
      <c r="E309" s="119">
        <f>E310</f>
        <v>767.3</v>
      </c>
      <c r="F309" s="119">
        <v>1000</v>
      </c>
      <c r="G309" s="119"/>
      <c r="H309" s="119">
        <f>H310</f>
        <v>264</v>
      </c>
      <c r="I309" s="120">
        <f t="shared" si="21"/>
        <v>34.406359963508407</v>
      </c>
      <c r="J309" s="120">
        <f>H309/F309*100</f>
        <v>26.400000000000002</v>
      </c>
    </row>
    <row r="310" spans="1:10" s="138" customFormat="1" ht="27" customHeight="1" x14ac:dyDescent="0.25">
      <c r="A310" s="110"/>
      <c r="B310" s="110">
        <v>383</v>
      </c>
      <c r="C310" s="110" t="s">
        <v>287</v>
      </c>
      <c r="D310" s="139"/>
      <c r="E310" s="119">
        <f>E311</f>
        <v>767.3</v>
      </c>
      <c r="F310" s="119">
        <v>0</v>
      </c>
      <c r="G310" s="119"/>
      <c r="H310" s="119">
        <f>H311</f>
        <v>264</v>
      </c>
      <c r="I310" s="120">
        <f t="shared" si="21"/>
        <v>34.406359963508407</v>
      </c>
      <c r="J310" s="120"/>
    </row>
    <row r="311" spans="1:10" ht="27" customHeight="1" x14ac:dyDescent="0.25">
      <c r="A311" s="115"/>
      <c r="B311" s="115">
        <v>3831</v>
      </c>
      <c r="C311" s="115" t="s">
        <v>288</v>
      </c>
      <c r="D311" s="116"/>
      <c r="E311" s="114">
        <v>767.3</v>
      </c>
      <c r="F311" s="117"/>
      <c r="G311" s="117"/>
      <c r="H311" s="117">
        <v>264</v>
      </c>
      <c r="I311" s="120">
        <f t="shared" si="21"/>
        <v>34.406359963508407</v>
      </c>
      <c r="J311" s="118"/>
    </row>
    <row r="312" spans="1:10" s="138" customFormat="1" ht="27" customHeight="1" x14ac:dyDescent="0.25">
      <c r="A312" s="110"/>
      <c r="B312" s="110">
        <v>4</v>
      </c>
      <c r="C312" s="110" t="s">
        <v>146</v>
      </c>
      <c r="D312" s="139"/>
      <c r="E312" s="113">
        <v>0</v>
      </c>
      <c r="F312" s="119">
        <f>F313</f>
        <v>2140000</v>
      </c>
      <c r="G312" s="119"/>
      <c r="H312" s="119">
        <f>H313</f>
        <v>0</v>
      </c>
      <c r="I312" s="120">
        <v>0</v>
      </c>
      <c r="J312" s="120">
        <f>H312/F312*100</f>
        <v>0</v>
      </c>
    </row>
    <row r="313" spans="1:10" s="138" customFormat="1" ht="27" customHeight="1" x14ac:dyDescent="0.25">
      <c r="A313" s="110"/>
      <c r="B313" s="110">
        <v>42</v>
      </c>
      <c r="C313" s="110" t="s">
        <v>146</v>
      </c>
      <c r="D313" s="139"/>
      <c r="E313" s="113">
        <v>0</v>
      </c>
      <c r="F313" s="119">
        <v>2140000</v>
      </c>
      <c r="G313" s="119"/>
      <c r="H313" s="119">
        <f>H314+H318</f>
        <v>0</v>
      </c>
      <c r="I313" s="120">
        <v>0</v>
      </c>
      <c r="J313" s="120">
        <f>H313/F313*100</f>
        <v>0</v>
      </c>
    </row>
    <row r="314" spans="1:10" s="138" customFormat="1" ht="27" customHeight="1" x14ac:dyDescent="0.25">
      <c r="A314" s="110"/>
      <c r="B314" s="110">
        <v>422</v>
      </c>
      <c r="C314" s="110" t="s">
        <v>18</v>
      </c>
      <c r="D314" s="139"/>
      <c r="E314" s="113">
        <v>0</v>
      </c>
      <c r="F314" s="119">
        <v>0</v>
      </c>
      <c r="G314" s="119"/>
      <c r="H314" s="119">
        <f>SUM(H315:H317)</f>
        <v>0</v>
      </c>
      <c r="I314" s="120">
        <v>0</v>
      </c>
      <c r="J314" s="120"/>
    </row>
    <row r="315" spans="1:10" ht="27" customHeight="1" x14ac:dyDescent="0.25">
      <c r="A315" s="115"/>
      <c r="B315" s="115">
        <v>4221</v>
      </c>
      <c r="C315" s="115" t="s">
        <v>257</v>
      </c>
      <c r="D315" s="116"/>
      <c r="E315" s="114">
        <v>0</v>
      </c>
      <c r="F315" s="117"/>
      <c r="G315" s="117"/>
      <c r="H315" s="117">
        <v>0</v>
      </c>
      <c r="I315" s="118">
        <v>0</v>
      </c>
      <c r="J315" s="118"/>
    </row>
    <row r="316" spans="1:10" ht="27" customHeight="1" x14ac:dyDescent="0.25">
      <c r="A316" s="115"/>
      <c r="B316" s="115">
        <v>4222</v>
      </c>
      <c r="C316" s="115" t="s">
        <v>250</v>
      </c>
      <c r="D316" s="116"/>
      <c r="E316" s="114">
        <v>0</v>
      </c>
      <c r="F316" s="117"/>
      <c r="G316" s="117"/>
      <c r="H316" s="117">
        <v>0</v>
      </c>
      <c r="I316" s="118">
        <v>0</v>
      </c>
      <c r="J316" s="118"/>
    </row>
    <row r="317" spans="1:10" s="138" customFormat="1" ht="27" customHeight="1" x14ac:dyDescent="0.25">
      <c r="A317" s="110"/>
      <c r="B317" s="115">
        <v>4227</v>
      </c>
      <c r="C317" s="115" t="s">
        <v>28</v>
      </c>
      <c r="D317" s="116"/>
      <c r="E317" s="114">
        <v>0</v>
      </c>
      <c r="F317" s="117"/>
      <c r="G317" s="117"/>
      <c r="H317" s="117">
        <v>0</v>
      </c>
      <c r="I317" s="120">
        <v>0</v>
      </c>
      <c r="J317" s="120"/>
    </row>
    <row r="318" spans="1:10" s="138" customFormat="1" ht="27" customHeight="1" x14ac:dyDescent="0.25">
      <c r="A318" s="110"/>
      <c r="B318" s="110">
        <v>423</v>
      </c>
      <c r="C318" s="110" t="s">
        <v>289</v>
      </c>
      <c r="D318" s="139"/>
      <c r="E318" s="113">
        <v>0</v>
      </c>
      <c r="F318" s="119">
        <v>0</v>
      </c>
      <c r="G318" s="119"/>
      <c r="H318" s="119">
        <f>H319</f>
        <v>0</v>
      </c>
      <c r="I318" s="120">
        <v>0</v>
      </c>
      <c r="J318" s="120"/>
    </row>
    <row r="319" spans="1:10" s="138" customFormat="1" ht="27" customHeight="1" x14ac:dyDescent="0.25">
      <c r="A319" s="110"/>
      <c r="B319" s="115">
        <v>4231</v>
      </c>
      <c r="C319" s="115" t="s">
        <v>290</v>
      </c>
      <c r="D319" s="116"/>
      <c r="E319" s="114">
        <v>0</v>
      </c>
      <c r="F319" s="117"/>
      <c r="G319" s="117"/>
      <c r="H319" s="117">
        <v>0</v>
      </c>
      <c r="I319" s="120">
        <v>0</v>
      </c>
      <c r="J319" s="120"/>
    </row>
    <row r="320" spans="1:10" ht="27" customHeight="1" x14ac:dyDescent="0.25">
      <c r="A320" s="107">
        <v>9108</v>
      </c>
      <c r="B320" s="108" t="s">
        <v>2</v>
      </c>
      <c r="C320" s="107" t="s">
        <v>255</v>
      </c>
      <c r="D320" s="108"/>
      <c r="E320" s="99">
        <f>E321+E333</f>
        <v>21445.279999999999</v>
      </c>
      <c r="F320" s="99">
        <f>F321+F333</f>
        <v>0</v>
      </c>
      <c r="G320" s="99"/>
      <c r="H320" s="99">
        <v>0</v>
      </c>
      <c r="I320" s="109">
        <v>0</v>
      </c>
      <c r="J320" s="109">
        <v>0</v>
      </c>
    </row>
    <row r="321" spans="1:10" s="138" customFormat="1" ht="27" customHeight="1" x14ac:dyDescent="0.25">
      <c r="A321" s="110" t="s">
        <v>256</v>
      </c>
      <c r="B321" s="110" t="s">
        <v>3</v>
      </c>
      <c r="C321" s="110" t="s">
        <v>258</v>
      </c>
      <c r="D321" s="139">
        <v>11001</v>
      </c>
      <c r="E321" s="119">
        <f>E322</f>
        <v>5494.4099999999989</v>
      </c>
      <c r="F321" s="119">
        <f>F322</f>
        <v>0</v>
      </c>
      <c r="G321" s="119"/>
      <c r="H321" s="119">
        <f>H322</f>
        <v>0</v>
      </c>
      <c r="I321" s="120">
        <v>0</v>
      </c>
      <c r="J321" s="120">
        <v>0</v>
      </c>
    </row>
    <row r="322" spans="1:10" s="138" customFormat="1" ht="27" customHeight="1" x14ac:dyDescent="0.25">
      <c r="A322" s="110"/>
      <c r="B322" s="110">
        <v>3</v>
      </c>
      <c r="C322" s="110" t="s">
        <v>144</v>
      </c>
      <c r="D322" s="139"/>
      <c r="E322" s="119">
        <f>E323+E330</f>
        <v>5494.4099999999989</v>
      </c>
      <c r="F322" s="119">
        <f>F323+F330</f>
        <v>0</v>
      </c>
      <c r="G322" s="119"/>
      <c r="H322" s="119">
        <f>H323+H330</f>
        <v>0</v>
      </c>
      <c r="I322" s="120">
        <v>0</v>
      </c>
      <c r="J322" s="120">
        <v>0</v>
      </c>
    </row>
    <row r="323" spans="1:10" s="138" customFormat="1" ht="27" customHeight="1" x14ac:dyDescent="0.25">
      <c r="A323" s="110"/>
      <c r="B323" s="110">
        <v>31</v>
      </c>
      <c r="C323" s="110" t="s">
        <v>183</v>
      </c>
      <c r="D323" s="139"/>
      <c r="E323" s="119">
        <f>E324+E328+E326</f>
        <v>5312.9199999999992</v>
      </c>
      <c r="F323" s="119">
        <f>F324+F326+F328</f>
        <v>0</v>
      </c>
      <c r="G323" s="119"/>
      <c r="H323" s="119">
        <f>H324+H328+H326</f>
        <v>0</v>
      </c>
      <c r="I323" s="120">
        <v>0</v>
      </c>
      <c r="J323" s="120">
        <v>0</v>
      </c>
    </row>
    <row r="324" spans="1:10" s="138" customFormat="1" ht="27" customHeight="1" x14ac:dyDescent="0.25">
      <c r="A324" s="110"/>
      <c r="B324" s="110">
        <v>311</v>
      </c>
      <c r="C324" s="110" t="s">
        <v>184</v>
      </c>
      <c r="D324" s="139"/>
      <c r="E324" s="119">
        <f>E325</f>
        <v>4367.78</v>
      </c>
      <c r="F324" s="119">
        <v>0</v>
      </c>
      <c r="G324" s="119"/>
      <c r="H324" s="119">
        <f>H325</f>
        <v>0</v>
      </c>
      <c r="I324" s="120">
        <v>0</v>
      </c>
      <c r="J324" s="120"/>
    </row>
    <row r="325" spans="1:10" s="138" customFormat="1" ht="27" customHeight="1" x14ac:dyDescent="0.25">
      <c r="A325" s="110"/>
      <c r="B325" s="115">
        <v>3111</v>
      </c>
      <c r="C325" s="115" t="s">
        <v>185</v>
      </c>
      <c r="D325" s="116"/>
      <c r="E325" s="114">
        <v>4367.78</v>
      </c>
      <c r="F325" s="117"/>
      <c r="G325" s="117"/>
      <c r="H325" s="117">
        <v>0</v>
      </c>
      <c r="I325" s="120">
        <v>0</v>
      </c>
      <c r="J325" s="120"/>
    </row>
    <row r="326" spans="1:10" s="138" customFormat="1" ht="27" customHeight="1" x14ac:dyDescent="0.25">
      <c r="A326" s="110"/>
      <c r="B326" s="110">
        <v>312</v>
      </c>
      <c r="C326" s="110" t="s">
        <v>214</v>
      </c>
      <c r="D326" s="139"/>
      <c r="E326" s="119">
        <f>E327</f>
        <v>224.45</v>
      </c>
      <c r="F326" s="119">
        <v>0</v>
      </c>
      <c r="G326" s="119"/>
      <c r="H326" s="119">
        <f>H327</f>
        <v>0</v>
      </c>
      <c r="I326" s="120">
        <v>0</v>
      </c>
      <c r="J326" s="120"/>
    </row>
    <row r="327" spans="1:10" s="138" customFormat="1" ht="27" customHeight="1" x14ac:dyDescent="0.25">
      <c r="A327" s="110"/>
      <c r="B327" s="115">
        <v>3121</v>
      </c>
      <c r="C327" s="115" t="s">
        <v>214</v>
      </c>
      <c r="D327" s="116"/>
      <c r="E327" s="117">
        <v>224.45</v>
      </c>
      <c r="F327" s="117"/>
      <c r="G327" s="117"/>
      <c r="H327" s="117">
        <v>0</v>
      </c>
      <c r="I327" s="120">
        <v>0</v>
      </c>
      <c r="J327" s="120"/>
    </row>
    <row r="328" spans="1:10" s="138" customFormat="1" ht="27" customHeight="1" x14ac:dyDescent="0.25">
      <c r="A328" s="110"/>
      <c r="B328" s="110">
        <v>313</v>
      </c>
      <c r="C328" s="110" t="s">
        <v>187</v>
      </c>
      <c r="D328" s="139"/>
      <c r="E328" s="119">
        <f>E329</f>
        <v>720.69</v>
      </c>
      <c r="F328" s="119">
        <v>0</v>
      </c>
      <c r="G328" s="119"/>
      <c r="H328" s="119">
        <f>H329</f>
        <v>0</v>
      </c>
      <c r="I328" s="120">
        <v>0</v>
      </c>
      <c r="J328" s="120"/>
    </row>
    <row r="329" spans="1:10" s="138" customFormat="1" ht="27" customHeight="1" x14ac:dyDescent="0.25">
      <c r="A329" s="110"/>
      <c r="B329" s="115">
        <v>3132</v>
      </c>
      <c r="C329" s="115" t="s">
        <v>188</v>
      </c>
      <c r="D329" s="116"/>
      <c r="E329" s="117">
        <v>720.69</v>
      </c>
      <c r="F329" s="117"/>
      <c r="G329" s="117"/>
      <c r="H329" s="117">
        <v>0</v>
      </c>
      <c r="I329" s="120">
        <v>0</v>
      </c>
      <c r="J329" s="120"/>
    </row>
    <row r="330" spans="1:10" s="138" customFormat="1" ht="27" customHeight="1" x14ac:dyDescent="0.25">
      <c r="A330" s="110"/>
      <c r="B330" s="110">
        <v>32</v>
      </c>
      <c r="C330" s="110" t="s">
        <v>143</v>
      </c>
      <c r="D330" s="139"/>
      <c r="E330" s="119">
        <f>E331</f>
        <v>181.49</v>
      </c>
      <c r="F330" s="119">
        <f>F331</f>
        <v>0</v>
      </c>
      <c r="G330" s="119"/>
      <c r="H330" s="119">
        <f>H331</f>
        <v>0</v>
      </c>
      <c r="I330" s="120">
        <v>0</v>
      </c>
      <c r="J330" s="120">
        <v>0</v>
      </c>
    </row>
    <row r="331" spans="1:10" s="138" customFormat="1" ht="27" customHeight="1" x14ac:dyDescent="0.25">
      <c r="A331" s="110"/>
      <c r="B331" s="110">
        <v>321</v>
      </c>
      <c r="C331" s="110" t="s">
        <v>5</v>
      </c>
      <c r="D331" s="139"/>
      <c r="E331" s="119">
        <f>E332</f>
        <v>181.49</v>
      </c>
      <c r="F331" s="119">
        <v>0</v>
      </c>
      <c r="G331" s="119"/>
      <c r="H331" s="119">
        <f>H332</f>
        <v>0</v>
      </c>
      <c r="I331" s="120">
        <v>0</v>
      </c>
      <c r="J331" s="120"/>
    </row>
    <row r="332" spans="1:10" s="138" customFormat="1" ht="27" customHeight="1" x14ac:dyDescent="0.25">
      <c r="A332" s="110"/>
      <c r="B332" s="115">
        <v>3212</v>
      </c>
      <c r="C332" s="115" t="s">
        <v>203</v>
      </c>
      <c r="D332" s="116"/>
      <c r="E332" s="117">
        <v>181.49</v>
      </c>
      <c r="F332" s="117"/>
      <c r="G332" s="117"/>
      <c r="H332" s="117">
        <v>0</v>
      </c>
      <c r="I332" s="120">
        <v>0</v>
      </c>
      <c r="J332" s="120"/>
    </row>
    <row r="333" spans="1:10" s="138" customFormat="1" ht="27" customHeight="1" x14ac:dyDescent="0.25">
      <c r="A333" s="110"/>
      <c r="B333" s="110" t="s">
        <v>3</v>
      </c>
      <c r="C333" s="110" t="s">
        <v>258</v>
      </c>
      <c r="D333" s="139">
        <v>51100</v>
      </c>
      <c r="E333" s="119">
        <f>E334</f>
        <v>15950.869999999999</v>
      </c>
      <c r="F333" s="119">
        <f>F334</f>
        <v>0</v>
      </c>
      <c r="G333" s="119"/>
      <c r="H333" s="119">
        <v>0</v>
      </c>
      <c r="I333" s="120">
        <v>0</v>
      </c>
      <c r="J333" s="120">
        <v>0</v>
      </c>
    </row>
    <row r="334" spans="1:10" s="138" customFormat="1" ht="27" customHeight="1" x14ac:dyDescent="0.25">
      <c r="A334" s="110"/>
      <c r="B334" s="110">
        <v>3</v>
      </c>
      <c r="C334" s="110" t="s">
        <v>144</v>
      </c>
      <c r="D334" s="139"/>
      <c r="E334" s="119">
        <f>E335+E342</f>
        <v>15950.869999999999</v>
      </c>
      <c r="F334" s="119">
        <f>F335+F342</f>
        <v>0</v>
      </c>
      <c r="G334" s="119"/>
      <c r="H334" s="119">
        <v>0</v>
      </c>
      <c r="I334" s="120">
        <v>0</v>
      </c>
      <c r="J334" s="120">
        <v>0</v>
      </c>
    </row>
    <row r="335" spans="1:10" s="138" customFormat="1" ht="27" customHeight="1" x14ac:dyDescent="0.25">
      <c r="A335" s="110"/>
      <c r="B335" s="110">
        <v>31</v>
      </c>
      <c r="C335" s="110" t="s">
        <v>183</v>
      </c>
      <c r="D335" s="139"/>
      <c r="E335" s="119">
        <f>E336+E338+E340</f>
        <v>15319.24</v>
      </c>
      <c r="F335" s="119">
        <f>F336+F338+F340</f>
        <v>0</v>
      </c>
      <c r="G335" s="119"/>
      <c r="H335" s="119">
        <f>H336+H338+H340</f>
        <v>0</v>
      </c>
      <c r="I335" s="120">
        <v>0</v>
      </c>
      <c r="J335" s="120">
        <v>0</v>
      </c>
    </row>
    <row r="336" spans="1:10" s="138" customFormat="1" ht="27" customHeight="1" x14ac:dyDescent="0.25">
      <c r="A336" s="110"/>
      <c r="B336" s="110">
        <v>311</v>
      </c>
      <c r="C336" s="110" t="s">
        <v>184</v>
      </c>
      <c r="D336" s="139"/>
      <c r="E336" s="119">
        <f>E337</f>
        <v>12658.67</v>
      </c>
      <c r="F336" s="119">
        <v>0</v>
      </c>
      <c r="G336" s="119"/>
      <c r="H336" s="119">
        <f>H337</f>
        <v>0</v>
      </c>
      <c r="I336" s="120">
        <v>0</v>
      </c>
      <c r="J336" s="120">
        <v>0</v>
      </c>
    </row>
    <row r="337" spans="1:10" s="138" customFormat="1" ht="27" customHeight="1" x14ac:dyDescent="0.25">
      <c r="A337" s="110"/>
      <c r="B337" s="115">
        <v>3111</v>
      </c>
      <c r="C337" s="115" t="s">
        <v>185</v>
      </c>
      <c r="D337" s="116"/>
      <c r="E337" s="117">
        <v>12658.67</v>
      </c>
      <c r="F337" s="117"/>
      <c r="G337" s="117"/>
      <c r="H337" s="117">
        <v>0</v>
      </c>
      <c r="I337" s="120">
        <v>0</v>
      </c>
      <c r="J337" s="120">
        <v>0</v>
      </c>
    </row>
    <row r="338" spans="1:10" s="138" customFormat="1" ht="27" customHeight="1" x14ac:dyDescent="0.25">
      <c r="A338" s="110"/>
      <c r="B338" s="110">
        <v>312</v>
      </c>
      <c r="C338" s="110" t="s">
        <v>214</v>
      </c>
      <c r="D338" s="139"/>
      <c r="E338" s="119">
        <f>E339</f>
        <v>571.89</v>
      </c>
      <c r="F338" s="119">
        <v>0</v>
      </c>
      <c r="G338" s="119"/>
      <c r="H338" s="119">
        <f>H339</f>
        <v>0</v>
      </c>
      <c r="I338" s="120">
        <v>0</v>
      </c>
      <c r="J338" s="120">
        <v>0</v>
      </c>
    </row>
    <row r="339" spans="1:10" s="138" customFormat="1" ht="27" customHeight="1" x14ac:dyDescent="0.25">
      <c r="A339" s="110"/>
      <c r="B339" s="115">
        <v>3121</v>
      </c>
      <c r="C339" s="115" t="s">
        <v>214</v>
      </c>
      <c r="D339" s="116"/>
      <c r="E339" s="117">
        <v>571.89</v>
      </c>
      <c r="F339" s="117"/>
      <c r="G339" s="117"/>
      <c r="H339" s="117">
        <v>0</v>
      </c>
      <c r="I339" s="120">
        <v>0</v>
      </c>
      <c r="J339" s="120">
        <v>0</v>
      </c>
    </row>
    <row r="340" spans="1:10" s="138" customFormat="1" ht="27" customHeight="1" x14ac:dyDescent="0.25">
      <c r="A340" s="110"/>
      <c r="B340" s="110">
        <v>313</v>
      </c>
      <c r="C340" s="110" t="s">
        <v>187</v>
      </c>
      <c r="D340" s="139"/>
      <c r="E340" s="119">
        <f>E341</f>
        <v>2088.6799999999998</v>
      </c>
      <c r="F340" s="119">
        <v>0</v>
      </c>
      <c r="G340" s="119"/>
      <c r="H340" s="119">
        <f>H341</f>
        <v>0</v>
      </c>
      <c r="I340" s="120">
        <v>0</v>
      </c>
      <c r="J340" s="120">
        <v>0</v>
      </c>
    </row>
    <row r="341" spans="1:10" s="138" customFormat="1" ht="27" customHeight="1" x14ac:dyDescent="0.25">
      <c r="A341" s="110"/>
      <c r="B341" s="115">
        <v>3132</v>
      </c>
      <c r="C341" s="115" t="s">
        <v>188</v>
      </c>
      <c r="D341" s="116"/>
      <c r="E341" s="117">
        <v>2088.6799999999998</v>
      </c>
      <c r="F341" s="117"/>
      <c r="G341" s="117"/>
      <c r="H341" s="117">
        <v>0</v>
      </c>
      <c r="I341" s="120">
        <v>0</v>
      </c>
      <c r="J341" s="120">
        <v>0</v>
      </c>
    </row>
    <row r="342" spans="1:10" s="138" customFormat="1" ht="27" customHeight="1" x14ac:dyDescent="0.25">
      <c r="A342" s="110"/>
      <c r="B342" s="110">
        <v>32</v>
      </c>
      <c r="C342" s="110" t="s">
        <v>143</v>
      </c>
      <c r="D342" s="139"/>
      <c r="E342" s="119">
        <f>E343</f>
        <v>631.63</v>
      </c>
      <c r="F342" s="119">
        <v>0</v>
      </c>
      <c r="G342" s="119"/>
      <c r="H342" s="119">
        <v>0</v>
      </c>
      <c r="I342" s="120">
        <v>0</v>
      </c>
      <c r="J342" s="120">
        <v>0</v>
      </c>
    </row>
    <row r="343" spans="1:10" s="138" customFormat="1" ht="27" customHeight="1" x14ac:dyDescent="0.25">
      <c r="A343" s="110"/>
      <c r="B343" s="110">
        <v>321</v>
      </c>
      <c r="C343" s="110" t="s">
        <v>5</v>
      </c>
      <c r="D343" s="139"/>
      <c r="E343" s="119">
        <f>E344</f>
        <v>631.63</v>
      </c>
      <c r="F343" s="119">
        <v>0</v>
      </c>
      <c r="G343" s="119"/>
      <c r="H343" s="119">
        <v>0</v>
      </c>
      <c r="I343" s="120">
        <v>0</v>
      </c>
      <c r="J343" s="120">
        <v>0</v>
      </c>
    </row>
    <row r="344" spans="1:10" s="138" customFormat="1" ht="27" customHeight="1" x14ac:dyDescent="0.25">
      <c r="A344" s="110"/>
      <c r="B344" s="115">
        <v>3212</v>
      </c>
      <c r="C344" s="115" t="s">
        <v>203</v>
      </c>
      <c r="D344" s="116"/>
      <c r="E344" s="117">
        <v>631.63</v>
      </c>
      <c r="F344" s="117"/>
      <c r="G344" s="117"/>
      <c r="H344" s="117">
        <v>0</v>
      </c>
      <c r="I344" s="120">
        <v>0</v>
      </c>
      <c r="J344" s="120">
        <v>0</v>
      </c>
    </row>
    <row r="345" spans="1:10" s="138" customFormat="1" ht="27" customHeight="1" x14ac:dyDescent="0.25">
      <c r="A345" s="107">
        <v>9211</v>
      </c>
      <c r="B345" s="108" t="s">
        <v>2</v>
      </c>
      <c r="C345" s="107" t="s">
        <v>312</v>
      </c>
      <c r="D345" s="108"/>
      <c r="E345" s="169">
        <f>E346+E358</f>
        <v>9891.94</v>
      </c>
      <c r="F345" s="169">
        <f>F346+F358</f>
        <v>25586</v>
      </c>
      <c r="G345" s="108"/>
      <c r="H345" s="169">
        <f>H346+H358</f>
        <v>25586.27</v>
      </c>
      <c r="I345" s="180">
        <f>H345/E345*100</f>
        <v>258.65775570818261</v>
      </c>
      <c r="J345" s="171">
        <f>H345/F345*100</f>
        <v>100.00105526459784</v>
      </c>
    </row>
    <row r="346" spans="1:10" s="138" customFormat="1" ht="27" customHeight="1" x14ac:dyDescent="0.25">
      <c r="A346" s="110" t="s">
        <v>313</v>
      </c>
      <c r="B346" s="110" t="s">
        <v>3</v>
      </c>
      <c r="C346" s="110" t="s">
        <v>314</v>
      </c>
      <c r="D346" s="139">
        <v>11001</v>
      </c>
      <c r="E346" s="119">
        <f>E347</f>
        <v>6982.39</v>
      </c>
      <c r="F346" s="119">
        <f>F347</f>
        <v>5512</v>
      </c>
      <c r="G346" s="119"/>
      <c r="H346" s="119">
        <f>H347</f>
        <v>5512.27</v>
      </c>
      <c r="I346" s="181">
        <f t="shared" ref="I346:I369" si="22">H346/E346*100</f>
        <v>78.945318150375442</v>
      </c>
      <c r="J346" s="120">
        <f>H346/F346*100</f>
        <v>100.00489840348332</v>
      </c>
    </row>
    <row r="347" spans="1:10" s="138" customFormat="1" ht="27" customHeight="1" x14ac:dyDescent="0.25">
      <c r="A347" s="110"/>
      <c r="B347" s="110">
        <v>3</v>
      </c>
      <c r="C347" s="110" t="s">
        <v>144</v>
      </c>
      <c r="D347" s="139"/>
      <c r="E347" s="119">
        <f>E348+E355</f>
        <v>6982.39</v>
      </c>
      <c r="F347" s="119">
        <f>F348+F355</f>
        <v>5512</v>
      </c>
      <c r="G347" s="119"/>
      <c r="H347" s="119">
        <f>H348+H355</f>
        <v>5512.27</v>
      </c>
      <c r="I347" s="181">
        <f t="shared" si="22"/>
        <v>78.945318150375442</v>
      </c>
      <c r="J347" s="120">
        <f>H347/F347*100</f>
        <v>100.00489840348332</v>
      </c>
    </row>
    <row r="348" spans="1:10" s="138" customFormat="1" ht="27" customHeight="1" x14ac:dyDescent="0.25">
      <c r="A348" s="110"/>
      <c r="B348" s="110">
        <v>31</v>
      </c>
      <c r="C348" s="110" t="s">
        <v>183</v>
      </c>
      <c r="D348" s="139"/>
      <c r="E348" s="119">
        <f>E349+E351+E353</f>
        <v>6503.6500000000005</v>
      </c>
      <c r="F348" s="119">
        <v>5216</v>
      </c>
      <c r="G348" s="119"/>
      <c r="H348" s="119">
        <f>H349+H351+H353</f>
        <v>5216.05</v>
      </c>
      <c r="I348" s="181">
        <f t="shared" si="22"/>
        <v>80.201886632890762</v>
      </c>
      <c r="J348" s="120">
        <f>H348/F348*100</f>
        <v>100.00095858895706</v>
      </c>
    </row>
    <row r="349" spans="1:10" s="138" customFormat="1" ht="27" customHeight="1" x14ac:dyDescent="0.25">
      <c r="A349" s="110"/>
      <c r="B349" s="110">
        <v>311</v>
      </c>
      <c r="C349" s="110" t="s">
        <v>184</v>
      </c>
      <c r="D349" s="139"/>
      <c r="E349" s="119">
        <f>E350</f>
        <v>4778.8</v>
      </c>
      <c r="F349" s="119"/>
      <c r="G349" s="119"/>
      <c r="H349" s="119">
        <f>H350</f>
        <v>4255.38</v>
      </c>
      <c r="I349" s="181">
        <f t="shared" si="22"/>
        <v>89.047041098183641</v>
      </c>
      <c r="J349" s="120"/>
    </row>
    <row r="350" spans="1:10" s="138" customFormat="1" ht="27" customHeight="1" x14ac:dyDescent="0.25">
      <c r="A350" s="110"/>
      <c r="B350" s="115">
        <v>3111</v>
      </c>
      <c r="C350" s="115" t="s">
        <v>185</v>
      </c>
      <c r="D350" s="116"/>
      <c r="E350" s="117">
        <v>4778.8</v>
      </c>
      <c r="F350" s="117"/>
      <c r="G350" s="117"/>
      <c r="H350" s="117">
        <v>4255.38</v>
      </c>
      <c r="I350" s="181">
        <f t="shared" si="22"/>
        <v>89.047041098183641</v>
      </c>
      <c r="J350" s="120"/>
    </row>
    <row r="351" spans="1:10" s="138" customFormat="1" ht="27" customHeight="1" x14ac:dyDescent="0.25">
      <c r="A351" s="110"/>
      <c r="B351" s="110">
        <v>312</v>
      </c>
      <c r="C351" s="110" t="s">
        <v>214</v>
      </c>
      <c r="D351" s="139"/>
      <c r="E351" s="119">
        <f>E352</f>
        <v>936.35</v>
      </c>
      <c r="F351" s="119"/>
      <c r="G351" s="119"/>
      <c r="H351" s="119">
        <f>H352</f>
        <v>258.52999999999997</v>
      </c>
      <c r="I351" s="181">
        <f t="shared" si="22"/>
        <v>27.610402093234367</v>
      </c>
      <c r="J351" s="120"/>
    </row>
    <row r="352" spans="1:10" s="138" customFormat="1" ht="27" customHeight="1" x14ac:dyDescent="0.25">
      <c r="A352" s="110"/>
      <c r="B352" s="115">
        <v>3121</v>
      </c>
      <c r="C352" s="115" t="s">
        <v>214</v>
      </c>
      <c r="D352" s="116"/>
      <c r="E352" s="117">
        <v>936.35</v>
      </c>
      <c r="F352" s="117"/>
      <c r="G352" s="117"/>
      <c r="H352" s="117">
        <v>258.52999999999997</v>
      </c>
      <c r="I352" s="181">
        <f t="shared" si="22"/>
        <v>27.610402093234367</v>
      </c>
      <c r="J352" s="120"/>
    </row>
    <row r="353" spans="1:10" s="138" customFormat="1" ht="27" customHeight="1" x14ac:dyDescent="0.25">
      <c r="A353" s="110"/>
      <c r="B353" s="110">
        <v>313</v>
      </c>
      <c r="C353" s="110" t="s">
        <v>187</v>
      </c>
      <c r="D353" s="139"/>
      <c r="E353" s="119">
        <f>E354</f>
        <v>788.5</v>
      </c>
      <c r="F353" s="119"/>
      <c r="G353" s="119"/>
      <c r="H353" s="119">
        <f>H354</f>
        <v>702.14</v>
      </c>
      <c r="I353" s="181">
        <f t="shared" si="22"/>
        <v>89.047558655675331</v>
      </c>
      <c r="J353" s="120"/>
    </row>
    <row r="354" spans="1:10" s="138" customFormat="1" ht="27" customHeight="1" x14ac:dyDescent="0.25">
      <c r="A354" s="110"/>
      <c r="B354" s="115">
        <v>3132</v>
      </c>
      <c r="C354" s="115" t="s">
        <v>188</v>
      </c>
      <c r="D354" s="116"/>
      <c r="E354" s="117">
        <v>788.5</v>
      </c>
      <c r="F354" s="117"/>
      <c r="G354" s="117"/>
      <c r="H354" s="117">
        <v>702.14</v>
      </c>
      <c r="I354" s="181">
        <f t="shared" si="22"/>
        <v>89.047558655675331</v>
      </c>
      <c r="J354" s="120"/>
    </row>
    <row r="355" spans="1:10" s="138" customFormat="1" ht="27" customHeight="1" x14ac:dyDescent="0.25">
      <c r="A355" s="110"/>
      <c r="B355" s="110">
        <v>32</v>
      </c>
      <c r="C355" s="110" t="s">
        <v>143</v>
      </c>
      <c r="D355" s="139"/>
      <c r="E355" s="119">
        <f>E356</f>
        <v>478.74</v>
      </c>
      <c r="F355" s="119">
        <v>296</v>
      </c>
      <c r="G355" s="119"/>
      <c r="H355" s="119">
        <f>H356</f>
        <v>296.22000000000003</v>
      </c>
      <c r="I355" s="181">
        <f t="shared" si="22"/>
        <v>61.874921669382132</v>
      </c>
      <c r="J355" s="120">
        <f>H355/F355*100</f>
        <v>100.07432432432432</v>
      </c>
    </row>
    <row r="356" spans="1:10" s="138" customFormat="1" ht="27" customHeight="1" x14ac:dyDescent="0.25">
      <c r="A356" s="110"/>
      <c r="B356" s="110">
        <v>321</v>
      </c>
      <c r="C356" s="110" t="s">
        <v>5</v>
      </c>
      <c r="D356" s="139"/>
      <c r="E356" s="119">
        <f>E357</f>
        <v>478.74</v>
      </c>
      <c r="F356" s="119"/>
      <c r="G356" s="119"/>
      <c r="H356" s="119">
        <f>H357</f>
        <v>296.22000000000003</v>
      </c>
      <c r="I356" s="181">
        <f t="shared" si="22"/>
        <v>61.874921669382132</v>
      </c>
      <c r="J356" s="120"/>
    </row>
    <row r="357" spans="1:10" s="138" customFormat="1" ht="27" customHeight="1" x14ac:dyDescent="0.25">
      <c r="A357" s="110"/>
      <c r="B357" s="115">
        <v>3212</v>
      </c>
      <c r="C357" s="115" t="s">
        <v>203</v>
      </c>
      <c r="D357" s="116"/>
      <c r="E357" s="117">
        <v>478.74</v>
      </c>
      <c r="F357" s="117"/>
      <c r="G357" s="117"/>
      <c r="H357" s="117">
        <v>296.22000000000003</v>
      </c>
      <c r="I357" s="181">
        <f t="shared" si="22"/>
        <v>61.874921669382132</v>
      </c>
      <c r="J357" s="120"/>
    </row>
    <row r="358" spans="1:10" s="138" customFormat="1" ht="27" customHeight="1" x14ac:dyDescent="0.25">
      <c r="A358" s="110"/>
      <c r="B358" s="110" t="s">
        <v>3</v>
      </c>
      <c r="C358" s="110" t="s">
        <v>314</v>
      </c>
      <c r="D358" s="139">
        <v>51100</v>
      </c>
      <c r="E358" s="119">
        <f>E359</f>
        <v>2909.5499999999997</v>
      </c>
      <c r="F358" s="119">
        <f>F359</f>
        <v>20074</v>
      </c>
      <c r="G358" s="119"/>
      <c r="H358" s="119">
        <f>H359</f>
        <v>20074</v>
      </c>
      <c r="I358" s="181">
        <f t="shared" si="22"/>
        <v>689.93486965338286</v>
      </c>
      <c r="J358" s="120">
        <f>H358/F358*100</f>
        <v>100</v>
      </c>
    </row>
    <row r="359" spans="1:10" s="138" customFormat="1" ht="27" customHeight="1" x14ac:dyDescent="0.25">
      <c r="A359" s="110"/>
      <c r="B359" s="110">
        <v>3</v>
      </c>
      <c r="C359" s="110" t="s">
        <v>144</v>
      </c>
      <c r="D359" s="139"/>
      <c r="E359" s="119">
        <f>E360+E367</f>
        <v>2909.5499999999997</v>
      </c>
      <c r="F359" s="119">
        <f>F360+F367</f>
        <v>20074</v>
      </c>
      <c r="G359" s="119"/>
      <c r="H359" s="119">
        <f>H360+H367</f>
        <v>20074</v>
      </c>
      <c r="I359" s="181">
        <f t="shared" si="22"/>
        <v>689.93486965338286</v>
      </c>
      <c r="J359" s="120">
        <f>H359/F359*100</f>
        <v>100</v>
      </c>
    </row>
    <row r="360" spans="1:10" s="138" customFormat="1" ht="27" customHeight="1" x14ac:dyDescent="0.25">
      <c r="A360" s="110"/>
      <c r="B360" s="110">
        <v>31</v>
      </c>
      <c r="C360" s="110" t="s">
        <v>183</v>
      </c>
      <c r="D360" s="139"/>
      <c r="E360" s="119">
        <f>E361+E363+E365</f>
        <v>2745.18</v>
      </c>
      <c r="F360" s="119">
        <v>18995</v>
      </c>
      <c r="G360" s="119"/>
      <c r="H360" s="119">
        <f>H361+H363+H365</f>
        <v>18995.060000000001</v>
      </c>
      <c r="I360" s="181">
        <f t="shared" si="22"/>
        <v>691.94224058167413</v>
      </c>
      <c r="J360" s="120">
        <f>H360/F360*100</f>
        <v>100.00031587259805</v>
      </c>
    </row>
    <row r="361" spans="1:10" s="138" customFormat="1" ht="27" customHeight="1" x14ac:dyDescent="0.25">
      <c r="A361" s="110"/>
      <c r="B361" s="110">
        <v>311</v>
      </c>
      <c r="C361" s="110" t="s">
        <v>184</v>
      </c>
      <c r="D361" s="139"/>
      <c r="E361" s="119">
        <f>E362</f>
        <v>2028.58</v>
      </c>
      <c r="F361" s="119"/>
      <c r="G361" s="119"/>
      <c r="H361" s="119">
        <f>H362</f>
        <v>15496.64</v>
      </c>
      <c r="I361" s="181">
        <f t="shared" si="22"/>
        <v>763.91564542685023</v>
      </c>
      <c r="J361" s="120"/>
    </row>
    <row r="362" spans="1:10" s="138" customFormat="1" ht="27" customHeight="1" x14ac:dyDescent="0.25">
      <c r="A362" s="110"/>
      <c r="B362" s="115">
        <v>3111</v>
      </c>
      <c r="C362" s="115" t="s">
        <v>185</v>
      </c>
      <c r="D362" s="116"/>
      <c r="E362" s="117">
        <v>2028.58</v>
      </c>
      <c r="F362" s="117"/>
      <c r="G362" s="117"/>
      <c r="H362" s="117">
        <v>15496.64</v>
      </c>
      <c r="I362" s="181">
        <f t="shared" si="22"/>
        <v>763.91564542685023</v>
      </c>
      <c r="J362" s="120"/>
    </row>
    <row r="363" spans="1:10" s="138" customFormat="1" ht="27" customHeight="1" x14ac:dyDescent="0.25">
      <c r="A363" s="110"/>
      <c r="B363" s="110">
        <v>312</v>
      </c>
      <c r="C363" s="110" t="s">
        <v>214</v>
      </c>
      <c r="D363" s="139"/>
      <c r="E363" s="119">
        <f>E364</f>
        <v>382.65</v>
      </c>
      <c r="F363" s="119">
        <v>0</v>
      </c>
      <c r="G363" s="119"/>
      <c r="H363" s="119">
        <f>H364</f>
        <v>941.47</v>
      </c>
      <c r="I363" s="181">
        <f t="shared" si="22"/>
        <v>246.03946164902655</v>
      </c>
      <c r="J363" s="120"/>
    </row>
    <row r="364" spans="1:10" s="138" customFormat="1" ht="27" customHeight="1" x14ac:dyDescent="0.25">
      <c r="A364" s="110"/>
      <c r="B364" s="115">
        <v>3121</v>
      </c>
      <c r="C364" s="115" t="s">
        <v>214</v>
      </c>
      <c r="D364" s="116"/>
      <c r="E364" s="117">
        <v>382.65</v>
      </c>
      <c r="F364" s="117"/>
      <c r="G364" s="117"/>
      <c r="H364" s="117">
        <v>941.47</v>
      </c>
      <c r="I364" s="181">
        <f t="shared" si="22"/>
        <v>246.03946164902655</v>
      </c>
      <c r="J364" s="120"/>
    </row>
    <row r="365" spans="1:10" s="138" customFormat="1" ht="27" customHeight="1" x14ac:dyDescent="0.25">
      <c r="A365" s="110"/>
      <c r="B365" s="110">
        <v>313</v>
      </c>
      <c r="C365" s="110" t="s">
        <v>187</v>
      </c>
      <c r="D365" s="139"/>
      <c r="E365" s="119">
        <f>E366</f>
        <v>333.95</v>
      </c>
      <c r="F365" s="119">
        <v>0</v>
      </c>
      <c r="G365" s="119"/>
      <c r="H365" s="119">
        <f>H366</f>
        <v>2556.9499999999998</v>
      </c>
      <c r="I365" s="181">
        <f t="shared" si="22"/>
        <v>765.66851325048663</v>
      </c>
      <c r="J365" s="120"/>
    </row>
    <row r="366" spans="1:10" s="138" customFormat="1" ht="27" customHeight="1" x14ac:dyDescent="0.25">
      <c r="A366" s="110"/>
      <c r="B366" s="115">
        <v>3132</v>
      </c>
      <c r="C366" s="115" t="s">
        <v>188</v>
      </c>
      <c r="D366" s="116"/>
      <c r="E366" s="117">
        <v>333.95</v>
      </c>
      <c r="F366" s="117"/>
      <c r="G366" s="117"/>
      <c r="H366" s="117">
        <v>2556.9499999999998</v>
      </c>
      <c r="I366" s="181">
        <f t="shared" si="22"/>
        <v>765.66851325048663</v>
      </c>
      <c r="J366" s="120"/>
    </row>
    <row r="367" spans="1:10" s="138" customFormat="1" ht="27" customHeight="1" x14ac:dyDescent="0.25">
      <c r="A367" s="110"/>
      <c r="B367" s="110">
        <v>32</v>
      </c>
      <c r="C367" s="110" t="s">
        <v>143</v>
      </c>
      <c r="D367" s="139"/>
      <c r="E367" s="119">
        <f>E368</f>
        <v>164.37</v>
      </c>
      <c r="F367" s="119">
        <v>1079</v>
      </c>
      <c r="G367" s="119"/>
      <c r="H367" s="119">
        <f>H368</f>
        <v>1078.94</v>
      </c>
      <c r="I367" s="181">
        <f t="shared" si="22"/>
        <v>656.40932043560258</v>
      </c>
      <c r="J367" s="120">
        <f>H367/F367*100</f>
        <v>99.994439295644128</v>
      </c>
    </row>
    <row r="368" spans="1:10" s="138" customFormat="1" ht="27" customHeight="1" x14ac:dyDescent="0.25">
      <c r="A368" s="110"/>
      <c r="B368" s="110">
        <v>321</v>
      </c>
      <c r="C368" s="110" t="s">
        <v>5</v>
      </c>
      <c r="D368" s="139"/>
      <c r="E368" s="119">
        <f>E369</f>
        <v>164.37</v>
      </c>
      <c r="F368" s="119"/>
      <c r="G368" s="119"/>
      <c r="H368" s="119">
        <f>H369</f>
        <v>1078.94</v>
      </c>
      <c r="I368" s="181">
        <f t="shared" si="22"/>
        <v>656.40932043560258</v>
      </c>
      <c r="J368" s="120"/>
    </row>
    <row r="369" spans="1:10" s="138" customFormat="1" ht="27" customHeight="1" x14ac:dyDescent="0.25">
      <c r="A369" s="110"/>
      <c r="B369" s="115">
        <v>3212</v>
      </c>
      <c r="C369" s="115" t="s">
        <v>203</v>
      </c>
      <c r="D369" s="116"/>
      <c r="E369" s="117">
        <v>164.37</v>
      </c>
      <c r="F369" s="117"/>
      <c r="G369" s="117"/>
      <c r="H369" s="117">
        <v>1078.94</v>
      </c>
      <c r="I369" s="181">
        <f t="shared" si="22"/>
        <v>656.40932043560258</v>
      </c>
      <c r="J369" s="120"/>
    </row>
    <row r="370" spans="1:10" s="138" customFormat="1" ht="27" customHeight="1" x14ac:dyDescent="0.25">
      <c r="A370" s="107">
        <v>9212</v>
      </c>
      <c r="B370" s="108" t="s">
        <v>2</v>
      </c>
      <c r="C370" s="107" t="s">
        <v>334</v>
      </c>
      <c r="D370" s="108"/>
      <c r="E370" s="169">
        <f>E371+E387</f>
        <v>0</v>
      </c>
      <c r="F370" s="169">
        <f>F371+F387</f>
        <v>13475</v>
      </c>
      <c r="G370" s="108"/>
      <c r="H370" s="169">
        <f>H371+H387</f>
        <v>15293.250000000002</v>
      </c>
      <c r="I370" s="108">
        <v>0</v>
      </c>
      <c r="J370" s="171">
        <f>H370/F370*100</f>
        <v>113.49350649350652</v>
      </c>
    </row>
    <row r="371" spans="1:10" s="138" customFormat="1" ht="27" customHeight="1" x14ac:dyDescent="0.25">
      <c r="A371" s="110" t="s">
        <v>335</v>
      </c>
      <c r="B371" s="110" t="s">
        <v>3</v>
      </c>
      <c r="C371" s="110" t="s">
        <v>336</v>
      </c>
      <c r="D371" s="139">
        <v>11001</v>
      </c>
      <c r="E371" s="119">
        <v>0</v>
      </c>
      <c r="F371" s="119">
        <v>4716</v>
      </c>
      <c r="G371" s="119"/>
      <c r="H371" s="119">
        <f>H372</f>
        <v>5351.35</v>
      </c>
      <c r="I371" s="163">
        <v>0</v>
      </c>
      <c r="J371" s="182">
        <f>H371/F371*100</f>
        <v>113.47222222222224</v>
      </c>
    </row>
    <row r="372" spans="1:10" s="138" customFormat="1" ht="27" customHeight="1" x14ac:dyDescent="0.25">
      <c r="A372" s="110"/>
      <c r="B372" s="110">
        <v>3</v>
      </c>
      <c r="C372" s="110" t="s">
        <v>144</v>
      </c>
      <c r="D372" s="139"/>
      <c r="E372" s="119">
        <v>0</v>
      </c>
      <c r="F372" s="119">
        <v>4716</v>
      </c>
      <c r="G372" s="119"/>
      <c r="H372" s="119">
        <f>H373+H380</f>
        <v>5351.35</v>
      </c>
      <c r="I372" s="163">
        <v>0</v>
      </c>
      <c r="J372" s="182">
        <f>H372/F372*100</f>
        <v>113.47222222222224</v>
      </c>
    </row>
    <row r="373" spans="1:10" s="138" customFormat="1" ht="27" customHeight="1" x14ac:dyDescent="0.25">
      <c r="A373" s="110"/>
      <c r="B373" s="110">
        <v>31</v>
      </c>
      <c r="C373" s="110" t="s">
        <v>183</v>
      </c>
      <c r="D373" s="139"/>
      <c r="E373" s="119">
        <v>0</v>
      </c>
      <c r="F373" s="119">
        <v>4427</v>
      </c>
      <c r="G373" s="119"/>
      <c r="H373" s="119">
        <f>H374+H376+H378</f>
        <v>4955.08</v>
      </c>
      <c r="I373" s="163">
        <v>0</v>
      </c>
      <c r="J373" s="182">
        <f>H373/F373*100</f>
        <v>111.92861983284391</v>
      </c>
    </row>
    <row r="374" spans="1:10" s="138" customFormat="1" ht="27" customHeight="1" x14ac:dyDescent="0.25">
      <c r="A374" s="110"/>
      <c r="B374" s="110">
        <v>311</v>
      </c>
      <c r="C374" s="110" t="s">
        <v>184</v>
      </c>
      <c r="D374" s="139"/>
      <c r="E374" s="119">
        <v>0</v>
      </c>
      <c r="F374" s="119"/>
      <c r="G374" s="119"/>
      <c r="H374" s="119">
        <f>H375</f>
        <v>3478.27</v>
      </c>
      <c r="I374" s="163">
        <v>0</v>
      </c>
      <c r="J374" s="120"/>
    </row>
    <row r="375" spans="1:10" s="138" customFormat="1" ht="27" customHeight="1" x14ac:dyDescent="0.25">
      <c r="A375" s="110"/>
      <c r="B375" s="115">
        <v>3111</v>
      </c>
      <c r="C375" s="115" t="s">
        <v>185</v>
      </c>
      <c r="D375" s="116"/>
      <c r="E375" s="119">
        <v>0</v>
      </c>
      <c r="F375" s="119"/>
      <c r="G375" s="117"/>
      <c r="H375" s="117">
        <v>3478.27</v>
      </c>
      <c r="I375" s="163">
        <v>0</v>
      </c>
      <c r="J375" s="120"/>
    </row>
    <row r="376" spans="1:10" s="138" customFormat="1" ht="27" customHeight="1" x14ac:dyDescent="0.25">
      <c r="A376" s="110"/>
      <c r="B376" s="110">
        <v>312</v>
      </c>
      <c r="C376" s="110" t="s">
        <v>214</v>
      </c>
      <c r="D376" s="139"/>
      <c r="E376" s="119">
        <v>0</v>
      </c>
      <c r="F376" s="119"/>
      <c r="G376" s="119"/>
      <c r="H376" s="119">
        <f>H377</f>
        <v>902.74</v>
      </c>
      <c r="I376" s="163">
        <v>0</v>
      </c>
      <c r="J376" s="120"/>
    </row>
    <row r="377" spans="1:10" s="138" customFormat="1" ht="27" customHeight="1" x14ac:dyDescent="0.25">
      <c r="A377" s="110"/>
      <c r="B377" s="115">
        <v>3121</v>
      </c>
      <c r="C377" s="115" t="s">
        <v>214</v>
      </c>
      <c r="D377" s="116"/>
      <c r="E377" s="119">
        <v>0</v>
      </c>
      <c r="F377" s="119"/>
      <c r="G377" s="117"/>
      <c r="H377" s="117">
        <v>902.74</v>
      </c>
      <c r="I377" s="163">
        <v>0</v>
      </c>
      <c r="J377" s="120"/>
    </row>
    <row r="378" spans="1:10" s="138" customFormat="1" ht="27" customHeight="1" x14ac:dyDescent="0.25">
      <c r="A378" s="110"/>
      <c r="B378" s="110">
        <v>313</v>
      </c>
      <c r="C378" s="110" t="s">
        <v>187</v>
      </c>
      <c r="D378" s="139"/>
      <c r="E378" s="119">
        <v>0</v>
      </c>
      <c r="F378" s="119"/>
      <c r="G378" s="119"/>
      <c r="H378" s="119">
        <f>H379</f>
        <v>574.07000000000005</v>
      </c>
      <c r="I378" s="163">
        <v>0</v>
      </c>
      <c r="J378" s="120"/>
    </row>
    <row r="379" spans="1:10" s="138" customFormat="1" ht="27" customHeight="1" x14ac:dyDescent="0.25">
      <c r="A379" s="110"/>
      <c r="B379" s="115">
        <v>3132</v>
      </c>
      <c r="C379" s="115" t="s">
        <v>188</v>
      </c>
      <c r="D379" s="116"/>
      <c r="E379" s="119">
        <v>0</v>
      </c>
      <c r="F379" s="119"/>
      <c r="G379" s="117"/>
      <c r="H379" s="117">
        <v>574.07000000000005</v>
      </c>
      <c r="I379" s="163">
        <v>0</v>
      </c>
      <c r="J379" s="120"/>
    </row>
    <row r="380" spans="1:10" s="138" customFormat="1" ht="27" customHeight="1" x14ac:dyDescent="0.25">
      <c r="A380" s="110"/>
      <c r="B380" s="110">
        <v>32</v>
      </c>
      <c r="C380" s="110" t="s">
        <v>143</v>
      </c>
      <c r="D380" s="139"/>
      <c r="E380" s="119">
        <v>0</v>
      </c>
      <c r="F380" s="119">
        <v>289</v>
      </c>
      <c r="G380" s="117"/>
      <c r="H380" s="119">
        <f>H381+H383+H385</f>
        <v>396.27</v>
      </c>
      <c r="I380" s="163">
        <v>0</v>
      </c>
      <c r="J380" s="182">
        <f>H380/F380*100</f>
        <v>137.11764705882354</v>
      </c>
    </row>
    <row r="381" spans="1:10" s="138" customFormat="1" ht="27" customHeight="1" x14ac:dyDescent="0.25">
      <c r="A381" s="110"/>
      <c r="B381" s="110">
        <v>321</v>
      </c>
      <c r="C381" s="110" t="s">
        <v>5</v>
      </c>
      <c r="D381" s="139"/>
      <c r="E381" s="119">
        <v>0</v>
      </c>
      <c r="F381" s="119"/>
      <c r="G381" s="119"/>
      <c r="H381" s="119">
        <f>H382</f>
        <v>320.67</v>
      </c>
      <c r="I381" s="163">
        <v>0</v>
      </c>
      <c r="J381" s="120"/>
    </row>
    <row r="382" spans="1:10" s="138" customFormat="1" ht="27" customHeight="1" x14ac:dyDescent="0.25">
      <c r="A382" s="110"/>
      <c r="B382" s="115">
        <v>3212</v>
      </c>
      <c r="C382" s="115" t="s">
        <v>203</v>
      </c>
      <c r="D382" s="116"/>
      <c r="E382" s="119">
        <v>0</v>
      </c>
      <c r="F382" s="119"/>
      <c r="G382" s="117"/>
      <c r="H382" s="117">
        <v>320.67</v>
      </c>
      <c r="I382" s="163">
        <v>0</v>
      </c>
      <c r="J382" s="120"/>
    </row>
    <row r="383" spans="1:10" s="138" customFormat="1" ht="27" customHeight="1" x14ac:dyDescent="0.25">
      <c r="A383" s="110"/>
      <c r="B383" s="110">
        <v>322</v>
      </c>
      <c r="C383" s="110" t="s">
        <v>193</v>
      </c>
      <c r="D383" s="139"/>
      <c r="E383" s="119">
        <v>0</v>
      </c>
      <c r="F383" s="119">
        <v>0</v>
      </c>
      <c r="G383" s="119"/>
      <c r="H383" s="119">
        <v>28.22</v>
      </c>
      <c r="I383" s="163">
        <v>0</v>
      </c>
      <c r="J383" s="120"/>
    </row>
    <row r="384" spans="1:10" s="138" customFormat="1" ht="27" customHeight="1" x14ac:dyDescent="0.25">
      <c r="A384" s="110"/>
      <c r="B384" s="115">
        <v>3227</v>
      </c>
      <c r="C384" s="115" t="s">
        <v>27</v>
      </c>
      <c r="D384" s="116"/>
      <c r="E384" s="119">
        <v>0</v>
      </c>
      <c r="F384" s="119"/>
      <c r="G384" s="117"/>
      <c r="H384" s="117">
        <v>28.22</v>
      </c>
      <c r="I384" s="163">
        <v>0</v>
      </c>
      <c r="J384" s="120"/>
    </row>
    <row r="385" spans="1:10" s="138" customFormat="1" ht="27" customHeight="1" x14ac:dyDescent="0.25">
      <c r="A385" s="110"/>
      <c r="B385" s="110">
        <v>323</v>
      </c>
      <c r="C385" s="110" t="s">
        <v>12</v>
      </c>
      <c r="D385" s="139"/>
      <c r="E385" s="119">
        <v>0</v>
      </c>
      <c r="F385" s="119">
        <v>0</v>
      </c>
      <c r="G385" s="119"/>
      <c r="H385" s="119">
        <v>47.38</v>
      </c>
      <c r="I385" s="163">
        <v>0</v>
      </c>
      <c r="J385" s="120"/>
    </row>
    <row r="386" spans="1:10" s="138" customFormat="1" ht="27" customHeight="1" x14ac:dyDescent="0.25">
      <c r="A386" s="110"/>
      <c r="B386" s="115">
        <v>3236</v>
      </c>
      <c r="C386" s="115" t="s">
        <v>343</v>
      </c>
      <c r="D386" s="116"/>
      <c r="E386" s="119">
        <v>0</v>
      </c>
      <c r="F386" s="119"/>
      <c r="G386" s="117"/>
      <c r="H386" s="117">
        <v>47.38</v>
      </c>
      <c r="I386" s="163">
        <v>0</v>
      </c>
      <c r="J386" s="120"/>
    </row>
    <row r="387" spans="1:10" s="138" customFormat="1" ht="27" customHeight="1" x14ac:dyDescent="0.25">
      <c r="A387" s="110"/>
      <c r="B387" s="110" t="s">
        <v>3</v>
      </c>
      <c r="C387" s="110" t="s">
        <v>336</v>
      </c>
      <c r="D387" s="139">
        <v>51100</v>
      </c>
      <c r="E387" s="119">
        <v>0</v>
      </c>
      <c r="F387" s="119">
        <v>8759</v>
      </c>
      <c r="G387" s="119"/>
      <c r="H387" s="119">
        <f>H388</f>
        <v>9941.9000000000015</v>
      </c>
      <c r="I387" s="163">
        <v>0</v>
      </c>
      <c r="J387" s="182">
        <f>H387/F387*100</f>
        <v>113.50496632035623</v>
      </c>
    </row>
    <row r="388" spans="1:10" s="138" customFormat="1" ht="27" customHeight="1" x14ac:dyDescent="0.25">
      <c r="A388" s="110"/>
      <c r="B388" s="110">
        <v>3</v>
      </c>
      <c r="C388" s="110" t="s">
        <v>144</v>
      </c>
      <c r="D388" s="139"/>
      <c r="E388" s="119">
        <v>0</v>
      </c>
      <c r="F388" s="119">
        <f>F389+F396</f>
        <v>8759</v>
      </c>
      <c r="G388" s="119"/>
      <c r="H388" s="119">
        <f>H389+H396</f>
        <v>9941.9000000000015</v>
      </c>
      <c r="I388" s="163">
        <v>0</v>
      </c>
      <c r="J388" s="182">
        <f>H388/F388*100</f>
        <v>113.50496632035623</v>
      </c>
    </row>
    <row r="389" spans="1:10" s="138" customFormat="1" ht="27" customHeight="1" x14ac:dyDescent="0.25">
      <c r="A389" s="110"/>
      <c r="B389" s="110">
        <v>31</v>
      </c>
      <c r="C389" s="110" t="s">
        <v>183</v>
      </c>
      <c r="D389" s="139"/>
      <c r="E389" s="119">
        <v>0</v>
      </c>
      <c r="F389" s="119">
        <v>8223</v>
      </c>
      <c r="G389" s="119"/>
      <c r="H389" s="119">
        <f>H390+H392+H394</f>
        <v>9205.8900000000012</v>
      </c>
      <c r="I389" s="163">
        <v>0</v>
      </c>
      <c r="J389" s="182">
        <f>H389/F389*100</f>
        <v>111.9529368843488</v>
      </c>
    </row>
    <row r="390" spans="1:10" s="138" customFormat="1" ht="27" customHeight="1" x14ac:dyDescent="0.25">
      <c r="A390" s="110"/>
      <c r="B390" s="110">
        <v>311</v>
      </c>
      <c r="C390" s="110" t="s">
        <v>184</v>
      </c>
      <c r="D390" s="139"/>
      <c r="E390" s="119">
        <v>0</v>
      </c>
      <c r="F390" s="119"/>
      <c r="G390" s="119"/>
      <c r="H390" s="119">
        <f>H391</f>
        <v>6463.01</v>
      </c>
      <c r="I390" s="163">
        <v>0</v>
      </c>
      <c r="J390" s="120"/>
    </row>
    <row r="391" spans="1:10" s="138" customFormat="1" ht="27" customHeight="1" x14ac:dyDescent="0.25">
      <c r="A391" s="110"/>
      <c r="B391" s="115">
        <v>3111</v>
      </c>
      <c r="C391" s="115" t="s">
        <v>185</v>
      </c>
      <c r="D391" s="116"/>
      <c r="E391" s="119">
        <v>0</v>
      </c>
      <c r="F391" s="119"/>
      <c r="G391" s="117"/>
      <c r="H391" s="117">
        <v>6463.01</v>
      </c>
      <c r="I391" s="163">
        <v>0</v>
      </c>
      <c r="J391" s="120"/>
    </row>
    <row r="392" spans="1:10" s="138" customFormat="1" ht="27" customHeight="1" x14ac:dyDescent="0.25">
      <c r="A392" s="110"/>
      <c r="B392" s="110">
        <v>312</v>
      </c>
      <c r="C392" s="110" t="s">
        <v>214</v>
      </c>
      <c r="D392" s="139"/>
      <c r="E392" s="119">
        <v>0</v>
      </c>
      <c r="F392" s="119"/>
      <c r="G392" s="119"/>
      <c r="H392" s="119">
        <f>H393</f>
        <v>1676.64</v>
      </c>
      <c r="I392" s="163">
        <v>0</v>
      </c>
      <c r="J392" s="120"/>
    </row>
    <row r="393" spans="1:10" s="138" customFormat="1" ht="27" customHeight="1" x14ac:dyDescent="0.25">
      <c r="A393" s="110"/>
      <c r="B393" s="115">
        <v>3121</v>
      </c>
      <c r="C393" s="115" t="s">
        <v>214</v>
      </c>
      <c r="D393" s="116"/>
      <c r="E393" s="119">
        <v>0</v>
      </c>
      <c r="F393" s="119"/>
      <c r="G393" s="117"/>
      <c r="H393" s="117">
        <v>1676.64</v>
      </c>
      <c r="I393" s="163">
        <v>0</v>
      </c>
      <c r="J393" s="120"/>
    </row>
    <row r="394" spans="1:10" s="138" customFormat="1" ht="27" customHeight="1" x14ac:dyDescent="0.25">
      <c r="A394" s="110"/>
      <c r="B394" s="110">
        <v>313</v>
      </c>
      <c r="C394" s="110" t="s">
        <v>187</v>
      </c>
      <c r="D394" s="139"/>
      <c r="E394" s="119">
        <v>0</v>
      </c>
      <c r="F394" s="119"/>
      <c r="G394" s="119"/>
      <c r="H394" s="119">
        <f>H395</f>
        <v>1066.24</v>
      </c>
      <c r="I394" s="163">
        <v>0</v>
      </c>
      <c r="J394" s="120"/>
    </row>
    <row r="395" spans="1:10" s="138" customFormat="1" ht="27" customHeight="1" x14ac:dyDescent="0.25">
      <c r="A395" s="110"/>
      <c r="B395" s="115">
        <v>3132</v>
      </c>
      <c r="C395" s="115" t="s">
        <v>188</v>
      </c>
      <c r="D395" s="116"/>
      <c r="E395" s="119">
        <v>0</v>
      </c>
      <c r="F395" s="119"/>
      <c r="G395" s="117"/>
      <c r="H395" s="117">
        <v>1066.24</v>
      </c>
      <c r="I395" s="163">
        <v>0</v>
      </c>
      <c r="J395" s="120"/>
    </row>
    <row r="396" spans="1:10" s="138" customFormat="1" ht="27" customHeight="1" x14ac:dyDescent="0.25">
      <c r="A396" s="110"/>
      <c r="B396" s="110">
        <v>32</v>
      </c>
      <c r="C396" s="110" t="s">
        <v>143</v>
      </c>
      <c r="D396" s="139"/>
      <c r="E396" s="119">
        <v>0</v>
      </c>
      <c r="F396" s="119">
        <v>536</v>
      </c>
      <c r="G396" s="119"/>
      <c r="H396" s="119">
        <f>H397+H399+H401</f>
        <v>736.01</v>
      </c>
      <c r="I396" s="163">
        <v>0</v>
      </c>
      <c r="J396" s="182">
        <f>H396/F396*100</f>
        <v>137.3152985074627</v>
      </c>
    </row>
    <row r="397" spans="1:10" s="138" customFormat="1" ht="27" customHeight="1" x14ac:dyDescent="0.25">
      <c r="A397" s="110"/>
      <c r="B397" s="110">
        <v>321</v>
      </c>
      <c r="C397" s="110" t="s">
        <v>5</v>
      </c>
      <c r="D397" s="139"/>
      <c r="E397" s="119">
        <v>0</v>
      </c>
      <c r="F397" s="119"/>
      <c r="G397" s="119"/>
      <c r="H397" s="119">
        <f>H398</f>
        <v>595.6</v>
      </c>
      <c r="I397" s="163">
        <v>0</v>
      </c>
      <c r="J397" s="120"/>
    </row>
    <row r="398" spans="1:10" s="138" customFormat="1" ht="27" customHeight="1" x14ac:dyDescent="0.25">
      <c r="A398" s="110"/>
      <c r="B398" s="115">
        <v>3212</v>
      </c>
      <c r="C398" s="115" t="s">
        <v>203</v>
      </c>
      <c r="D398" s="139"/>
      <c r="E398" s="119">
        <v>0</v>
      </c>
      <c r="F398" s="119"/>
      <c r="G398" s="117"/>
      <c r="H398" s="117">
        <v>595.6</v>
      </c>
      <c r="I398" s="163">
        <v>0</v>
      </c>
      <c r="J398" s="120"/>
    </row>
    <row r="399" spans="1:10" s="138" customFormat="1" ht="27" customHeight="1" x14ac:dyDescent="0.25">
      <c r="A399" s="110"/>
      <c r="B399" s="110">
        <v>322</v>
      </c>
      <c r="C399" s="110" t="s">
        <v>193</v>
      </c>
      <c r="D399" s="139"/>
      <c r="E399" s="119">
        <v>0</v>
      </c>
      <c r="F399" s="119"/>
      <c r="G399" s="119"/>
      <c r="H399" s="119">
        <f>H400</f>
        <v>52.41</v>
      </c>
      <c r="I399" s="163">
        <v>0</v>
      </c>
      <c r="J399" s="120"/>
    </row>
    <row r="400" spans="1:10" s="138" customFormat="1" ht="27" customHeight="1" x14ac:dyDescent="0.25">
      <c r="A400" s="110"/>
      <c r="B400" s="115">
        <v>3227</v>
      </c>
      <c r="C400" s="115" t="s">
        <v>27</v>
      </c>
      <c r="D400" s="139"/>
      <c r="E400" s="119">
        <v>0</v>
      </c>
      <c r="F400" s="119"/>
      <c r="G400" s="117"/>
      <c r="H400" s="117">
        <v>52.41</v>
      </c>
      <c r="I400" s="163">
        <v>0</v>
      </c>
      <c r="J400" s="120"/>
    </row>
    <row r="401" spans="1:10" s="138" customFormat="1" ht="27" customHeight="1" x14ac:dyDescent="0.25">
      <c r="A401" s="110"/>
      <c r="B401" s="110">
        <v>323</v>
      </c>
      <c r="C401" s="110" t="s">
        <v>12</v>
      </c>
      <c r="D401" s="139"/>
      <c r="E401" s="119">
        <v>0</v>
      </c>
      <c r="F401" s="119"/>
      <c r="G401" s="119"/>
      <c r="H401" s="119">
        <f>H402</f>
        <v>88</v>
      </c>
      <c r="I401" s="163">
        <v>0</v>
      </c>
      <c r="J401" s="120"/>
    </row>
    <row r="402" spans="1:10" s="138" customFormat="1" ht="27" customHeight="1" x14ac:dyDescent="0.25">
      <c r="A402" s="110"/>
      <c r="B402" s="115">
        <v>3236</v>
      </c>
      <c r="C402" s="115" t="s">
        <v>343</v>
      </c>
      <c r="D402" s="116"/>
      <c r="E402" s="119">
        <v>0</v>
      </c>
      <c r="F402" s="119"/>
      <c r="G402" s="117"/>
      <c r="H402" s="117">
        <v>88</v>
      </c>
      <c r="I402" s="163">
        <v>0</v>
      </c>
      <c r="J402" s="120"/>
    </row>
    <row r="404" spans="1:10" ht="19.8" customHeight="1" x14ac:dyDescent="0.25">
      <c r="A404" s="78"/>
      <c r="B404" s="4" t="s">
        <v>412</v>
      </c>
      <c r="C404" s="26"/>
      <c r="D404" s="26"/>
      <c r="E404" s="26"/>
      <c r="H404" s="122" t="s">
        <v>270</v>
      </c>
    </row>
    <row r="405" spans="1:10" ht="15.6" customHeight="1" x14ac:dyDescent="0.25">
      <c r="A405" s="78"/>
      <c r="B405" s="4" t="s">
        <v>408</v>
      </c>
      <c r="C405" s="26"/>
      <c r="D405" s="26"/>
      <c r="E405" s="26"/>
      <c r="G405" s="122" t="s">
        <v>271</v>
      </c>
    </row>
    <row r="406" spans="1:10" ht="16.2" customHeight="1" x14ac:dyDescent="0.25">
      <c r="A406" s="78"/>
      <c r="B406" s="4" t="s">
        <v>407</v>
      </c>
      <c r="C406" s="26"/>
      <c r="D406" s="26"/>
      <c r="E406" s="26"/>
      <c r="F406" s="26"/>
      <c r="G406" s="27"/>
      <c r="H406" s="28"/>
    </row>
  </sheetData>
  <mergeCells count="3">
    <mergeCell ref="B2:C2"/>
    <mergeCell ref="B3:C3"/>
    <mergeCell ref="A1:J1"/>
  </mergeCells>
  <pageMargins left="0.39370078740157483" right="0.39370078740157483" top="0.39370078740157483" bottom="0.39370078740157483" header="0.39370078740157483" footer="0.39370078740157483"/>
  <pageSetup paperSize="9" scale="85" fitToHeight="0" orientation="landscape" r:id="rId1"/>
  <headerFooter alignWithMargins="0">
    <oddFooter>&amp;L&amp;C&amp;R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B19" sqref="B19"/>
    </sheetView>
  </sheetViews>
  <sheetFormatPr defaultColWidth="9.109375" defaultRowHeight="13.8" x14ac:dyDescent="0.25"/>
  <cols>
    <col min="1" max="1" width="5.44140625" style="185" customWidth="1"/>
    <col min="2" max="2" width="25.88671875" style="185" customWidth="1"/>
    <col min="3" max="3" width="17.6640625" style="185" customWidth="1"/>
    <col min="4" max="8" width="16.6640625" style="185" customWidth="1"/>
    <col min="9" max="9" width="16.44140625" style="185" customWidth="1"/>
    <col min="10" max="16384" width="9.109375" style="185"/>
  </cols>
  <sheetData>
    <row r="1" spans="1:9" x14ac:dyDescent="0.25">
      <c r="B1" s="191"/>
      <c r="C1" s="191"/>
      <c r="D1" s="191"/>
      <c r="F1" s="191"/>
      <c r="G1" s="191"/>
      <c r="H1" s="191"/>
    </row>
    <row r="2" spans="1:9" ht="21.75" customHeight="1" x14ac:dyDescent="0.25">
      <c r="B2" s="226" t="s">
        <v>365</v>
      </c>
      <c r="C2" s="227"/>
      <c r="D2" s="228"/>
      <c r="F2" s="189">
        <v>30822226445</v>
      </c>
      <c r="G2" s="189">
        <v>17224</v>
      </c>
      <c r="H2" s="189" t="s">
        <v>366</v>
      </c>
    </row>
    <row r="3" spans="1:9" x14ac:dyDescent="0.25">
      <c r="B3" s="185" t="s">
        <v>367</v>
      </c>
      <c r="F3" s="190" t="s">
        <v>368</v>
      </c>
      <c r="G3" s="190" t="s">
        <v>369</v>
      </c>
      <c r="H3" s="190" t="s">
        <v>370</v>
      </c>
    </row>
    <row r="4" spans="1:9" x14ac:dyDescent="0.25">
      <c r="F4" s="190"/>
      <c r="G4" s="190"/>
      <c r="H4" s="190"/>
    </row>
    <row r="5" spans="1:9" x14ac:dyDescent="0.25">
      <c r="F5" s="190"/>
      <c r="G5" s="190"/>
      <c r="H5" s="190"/>
    </row>
    <row r="6" spans="1:9" ht="20.25" customHeight="1" x14ac:dyDescent="0.3">
      <c r="B6" s="229" t="s">
        <v>371</v>
      </c>
      <c r="C6" s="229"/>
      <c r="D6" s="229"/>
      <c r="E6" s="229"/>
      <c r="F6" s="229"/>
      <c r="G6" s="229"/>
      <c r="H6" s="229"/>
      <c r="I6" s="229"/>
    </row>
    <row r="7" spans="1:9" ht="20.25" customHeight="1" x14ac:dyDescent="0.25">
      <c r="B7" s="192"/>
      <c r="C7" s="192"/>
      <c r="D7" s="192"/>
      <c r="E7" s="192"/>
      <c r="F7" s="192"/>
      <c r="G7" s="192"/>
      <c r="H7" s="192"/>
      <c r="I7" s="192"/>
    </row>
    <row r="8" spans="1:9" ht="48.75" customHeight="1" x14ac:dyDescent="0.25">
      <c r="A8" s="186" t="s">
        <v>363</v>
      </c>
      <c r="B8" s="193" t="s">
        <v>372</v>
      </c>
      <c r="C8" s="186" t="s">
        <v>373</v>
      </c>
      <c r="D8" s="186" t="s">
        <v>374</v>
      </c>
      <c r="E8" s="186" t="s">
        <v>375</v>
      </c>
      <c r="F8" s="186" t="s">
        <v>376</v>
      </c>
      <c r="G8" s="186" t="s">
        <v>377</v>
      </c>
      <c r="H8" s="186" t="s">
        <v>378</v>
      </c>
      <c r="I8" s="186" t="s">
        <v>364</v>
      </c>
    </row>
    <row r="9" spans="1:9" ht="16.5" customHeight="1" x14ac:dyDescent="0.25">
      <c r="A9" s="230">
        <v>1</v>
      </c>
      <c r="B9" s="233"/>
      <c r="C9" s="187"/>
      <c r="D9" s="187"/>
      <c r="E9" s="187"/>
      <c r="F9" s="187"/>
      <c r="G9" s="187"/>
      <c r="H9" s="187"/>
      <c r="I9" s="187"/>
    </row>
    <row r="10" spans="1:9" x14ac:dyDescent="0.25">
      <c r="A10" s="231"/>
      <c r="B10" s="234"/>
      <c r="C10" s="194"/>
      <c r="D10" s="195"/>
      <c r="E10" s="195"/>
      <c r="F10" s="195"/>
      <c r="G10" s="195"/>
      <c r="H10" s="195"/>
      <c r="I10" s="195"/>
    </row>
    <row r="11" spans="1:9" x14ac:dyDescent="0.25">
      <c r="A11" s="231"/>
      <c r="B11" s="234"/>
      <c r="C11" s="188"/>
      <c r="D11" s="188"/>
      <c r="E11" s="188"/>
      <c r="F11" s="188"/>
      <c r="G11" s="188"/>
      <c r="H11" s="188"/>
      <c r="I11" s="188"/>
    </row>
    <row r="12" spans="1:9" x14ac:dyDescent="0.25">
      <c r="A12" s="232"/>
      <c r="B12" s="235"/>
      <c r="C12" s="196"/>
      <c r="D12" s="197"/>
      <c r="E12" s="197"/>
      <c r="F12" s="197"/>
      <c r="G12" s="197"/>
      <c r="H12" s="236"/>
      <c r="I12" s="237"/>
    </row>
    <row r="13" spans="1:9" ht="16.5" customHeight="1" x14ac:dyDescent="0.25">
      <c r="A13" s="230">
        <v>2</v>
      </c>
      <c r="B13" s="238"/>
      <c r="C13" s="187"/>
      <c r="D13" s="187"/>
      <c r="E13" s="187"/>
      <c r="F13" s="187"/>
      <c r="G13" s="187"/>
      <c r="H13" s="187"/>
      <c r="I13" s="187"/>
    </row>
    <row r="14" spans="1:9" x14ac:dyDescent="0.25">
      <c r="A14" s="231"/>
      <c r="B14" s="238"/>
      <c r="C14" s="195"/>
      <c r="D14" s="195"/>
      <c r="E14" s="195"/>
      <c r="F14" s="195"/>
      <c r="G14" s="195"/>
      <c r="H14" s="195"/>
      <c r="I14" s="195"/>
    </row>
    <row r="15" spans="1:9" x14ac:dyDescent="0.25">
      <c r="A15" s="231"/>
      <c r="B15" s="238"/>
      <c r="C15" s="188"/>
      <c r="D15" s="188"/>
      <c r="E15" s="188"/>
      <c r="F15" s="188"/>
      <c r="G15" s="188"/>
      <c r="H15" s="188"/>
      <c r="I15" s="188"/>
    </row>
    <row r="16" spans="1:9" x14ac:dyDescent="0.25">
      <c r="A16" s="232"/>
      <c r="B16" s="238"/>
      <c r="C16" s="196"/>
      <c r="D16" s="197"/>
      <c r="E16" s="197"/>
      <c r="F16" s="197"/>
      <c r="G16" s="197"/>
      <c r="H16" s="239"/>
      <c r="I16" s="240"/>
    </row>
    <row r="17" spans="1:9" ht="15" customHeight="1" x14ac:dyDescent="0.25">
      <c r="A17" s="243" t="s">
        <v>379</v>
      </c>
      <c r="B17" s="244"/>
      <c r="C17" s="245"/>
      <c r="D17" s="197"/>
      <c r="E17" s="197"/>
      <c r="F17" s="197"/>
      <c r="G17" s="197"/>
      <c r="H17" s="241"/>
      <c r="I17" s="242"/>
    </row>
    <row r="19" spans="1:9" x14ac:dyDescent="0.25">
      <c r="B19" s="4" t="s">
        <v>412</v>
      </c>
    </row>
    <row r="20" spans="1:9" x14ac:dyDescent="0.25">
      <c r="B20" s="4" t="s">
        <v>408</v>
      </c>
    </row>
    <row r="21" spans="1:9" x14ac:dyDescent="0.25">
      <c r="B21" s="4" t="s">
        <v>407</v>
      </c>
    </row>
  </sheetData>
  <mergeCells count="9">
    <mergeCell ref="B2:D2"/>
    <mergeCell ref="B6:I6"/>
    <mergeCell ref="A9:A12"/>
    <mergeCell ref="B9:B12"/>
    <mergeCell ref="H12:I12"/>
    <mergeCell ref="A13:A16"/>
    <mergeCell ref="B13:B16"/>
    <mergeCell ref="H16:I17"/>
    <mergeCell ref="A17:C17"/>
  </mergeCells>
  <conditionalFormatting sqref="D12:G12 D16:G17">
    <cfRule type="cellIs" dxfId="1" priority="1" stopIfTrue="1" operator="lessThan">
      <formula>0</formula>
    </cfRule>
  </conditionalFormatting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9" sqref="B19"/>
    </sheetView>
  </sheetViews>
  <sheetFormatPr defaultColWidth="9.109375" defaultRowHeight="13.8" x14ac:dyDescent="0.25"/>
  <cols>
    <col min="1" max="1" width="5.44140625" style="185" customWidth="1"/>
    <col min="2" max="2" width="25.88671875" style="185" customWidth="1"/>
    <col min="3" max="3" width="16.77734375" style="185" customWidth="1"/>
    <col min="4" max="4" width="13.33203125" style="185" customWidth="1"/>
    <col min="5" max="5" width="12.21875" style="185" customWidth="1"/>
    <col min="6" max="6" width="11.109375" style="185" customWidth="1"/>
    <col min="7" max="7" width="20.88671875" style="185" customWidth="1"/>
    <col min="8" max="8" width="23.33203125" style="185" customWidth="1"/>
    <col min="9" max="16384" width="9.109375" style="185"/>
  </cols>
  <sheetData>
    <row r="1" spans="1:8" x14ac:dyDescent="0.25">
      <c r="B1" s="191"/>
      <c r="C1" s="191"/>
      <c r="D1" s="191"/>
      <c r="F1" s="191"/>
      <c r="G1" s="191"/>
      <c r="H1" s="191"/>
    </row>
    <row r="2" spans="1:8" ht="21.75" customHeight="1" x14ac:dyDescent="0.25">
      <c r="B2" s="226" t="s">
        <v>365</v>
      </c>
      <c r="C2" s="227"/>
      <c r="D2" s="228"/>
      <c r="F2" s="189">
        <v>30822226445</v>
      </c>
      <c r="G2" s="189">
        <v>17224</v>
      </c>
      <c r="H2" s="189" t="s">
        <v>366</v>
      </c>
    </row>
    <row r="3" spans="1:8" x14ac:dyDescent="0.25">
      <c r="B3" s="185" t="s">
        <v>367</v>
      </c>
      <c r="F3" s="190" t="s">
        <v>368</v>
      </c>
      <c r="G3" s="190" t="s">
        <v>369</v>
      </c>
      <c r="H3" s="190" t="s">
        <v>370</v>
      </c>
    </row>
    <row r="4" spans="1:8" x14ac:dyDescent="0.25">
      <c r="F4" s="190"/>
      <c r="G4" s="190"/>
      <c r="H4" s="190"/>
    </row>
    <row r="5" spans="1:8" x14ac:dyDescent="0.25">
      <c r="F5" s="190"/>
      <c r="G5" s="190"/>
      <c r="H5" s="190"/>
    </row>
    <row r="6" spans="1:8" ht="20.25" customHeight="1" x14ac:dyDescent="0.3">
      <c r="B6" s="229" t="s">
        <v>388</v>
      </c>
      <c r="C6" s="229"/>
      <c r="D6" s="229"/>
      <c r="E6" s="229"/>
      <c r="F6" s="229"/>
      <c r="G6" s="229"/>
      <c r="H6" s="229"/>
    </row>
    <row r="7" spans="1:8" ht="20.25" customHeight="1" x14ac:dyDescent="0.25">
      <c r="B7" s="192"/>
      <c r="C7" s="192"/>
      <c r="D7" s="192"/>
      <c r="E7" s="192"/>
      <c r="F7" s="192"/>
      <c r="G7" s="192"/>
      <c r="H7" s="192"/>
    </row>
    <row r="8" spans="1:8" ht="48.75" customHeight="1" x14ac:dyDescent="0.25">
      <c r="A8" s="186" t="s">
        <v>363</v>
      </c>
      <c r="B8" s="193" t="s">
        <v>392</v>
      </c>
      <c r="C8" s="186" t="s">
        <v>373</v>
      </c>
      <c r="D8" s="186" t="s">
        <v>394</v>
      </c>
      <c r="E8" s="186" t="s">
        <v>395</v>
      </c>
      <c r="F8" s="186" t="s">
        <v>393</v>
      </c>
      <c r="G8" s="186" t="s">
        <v>396</v>
      </c>
      <c r="H8" s="186" t="s">
        <v>397</v>
      </c>
    </row>
    <row r="9" spans="1:8" ht="16.5" customHeight="1" x14ac:dyDescent="0.25">
      <c r="A9" s="230">
        <v>1</v>
      </c>
      <c r="B9" s="233"/>
      <c r="C9" s="187"/>
      <c r="D9" s="187"/>
      <c r="E9" s="187"/>
      <c r="F9" s="187"/>
      <c r="G9" s="187">
        <v>0</v>
      </c>
      <c r="H9" s="187">
        <v>0</v>
      </c>
    </row>
    <row r="10" spans="1:8" x14ac:dyDescent="0.25">
      <c r="A10" s="231"/>
      <c r="B10" s="234"/>
      <c r="C10" s="194"/>
      <c r="D10" s="195"/>
      <c r="E10" s="195"/>
      <c r="F10" s="195"/>
      <c r="G10" s="195"/>
      <c r="H10" s="195"/>
    </row>
    <row r="11" spans="1:8" x14ac:dyDescent="0.25">
      <c r="A11" s="231"/>
      <c r="B11" s="234"/>
      <c r="C11" s="188"/>
      <c r="D11" s="188"/>
      <c r="E11" s="188"/>
      <c r="F11" s="188"/>
      <c r="G11" s="188"/>
      <c r="H11" s="188"/>
    </row>
    <row r="12" spans="1:8" x14ac:dyDescent="0.25">
      <c r="A12" s="232"/>
      <c r="B12" s="235"/>
      <c r="C12" s="196"/>
      <c r="D12" s="197"/>
      <c r="E12" s="197"/>
      <c r="F12" s="197"/>
      <c r="G12" s="197"/>
      <c r="H12" s="198"/>
    </row>
    <row r="13" spans="1:8" ht="16.5" customHeight="1" x14ac:dyDescent="0.25">
      <c r="A13" s="230">
        <v>2</v>
      </c>
      <c r="B13" s="238"/>
      <c r="C13" s="187"/>
      <c r="D13" s="187"/>
      <c r="E13" s="187"/>
      <c r="F13" s="187"/>
      <c r="G13" s="187"/>
      <c r="H13" s="187"/>
    </row>
    <row r="14" spans="1:8" x14ac:dyDescent="0.25">
      <c r="A14" s="231"/>
      <c r="B14" s="238"/>
      <c r="C14" s="195"/>
      <c r="D14" s="195"/>
      <c r="E14" s="195"/>
      <c r="F14" s="195"/>
      <c r="G14" s="195"/>
      <c r="H14" s="195"/>
    </row>
    <row r="15" spans="1:8" x14ac:dyDescent="0.25">
      <c r="A15" s="231"/>
      <c r="B15" s="238"/>
      <c r="C15" s="188"/>
      <c r="D15" s="188"/>
      <c r="E15" s="188"/>
      <c r="F15" s="188"/>
      <c r="G15" s="188"/>
      <c r="H15" s="188"/>
    </row>
    <row r="16" spans="1:8" x14ac:dyDescent="0.25">
      <c r="A16" s="232"/>
      <c r="B16" s="238"/>
      <c r="C16" s="196"/>
      <c r="D16" s="197"/>
      <c r="E16" s="197"/>
      <c r="F16" s="197"/>
      <c r="G16" s="197"/>
      <c r="H16" s="239"/>
    </row>
    <row r="17" spans="1:8" ht="15" customHeight="1" x14ac:dyDescent="0.25">
      <c r="A17" s="243" t="s">
        <v>379</v>
      </c>
      <c r="B17" s="244"/>
      <c r="C17" s="245"/>
      <c r="D17" s="197"/>
      <c r="E17" s="197"/>
      <c r="F17" s="197"/>
      <c r="G17" s="197"/>
      <c r="H17" s="241"/>
    </row>
    <row r="19" spans="1:8" x14ac:dyDescent="0.25">
      <c r="B19" s="4" t="s">
        <v>412</v>
      </c>
    </row>
    <row r="20" spans="1:8" x14ac:dyDescent="0.25">
      <c r="B20" s="4" t="s">
        <v>408</v>
      </c>
    </row>
    <row r="21" spans="1:8" x14ac:dyDescent="0.25">
      <c r="B21" s="4" t="s">
        <v>407</v>
      </c>
    </row>
  </sheetData>
  <mergeCells count="8">
    <mergeCell ref="B2:D2"/>
    <mergeCell ref="B6:H6"/>
    <mergeCell ref="A9:A12"/>
    <mergeCell ref="B9:B12"/>
    <mergeCell ref="A13:A16"/>
    <mergeCell ref="B13:B16"/>
    <mergeCell ref="H16:H17"/>
    <mergeCell ref="A17:C17"/>
  </mergeCells>
  <conditionalFormatting sqref="D12:G12 D16:G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7" sqref="A7"/>
    </sheetView>
  </sheetViews>
  <sheetFormatPr defaultRowHeight="13.2" x14ac:dyDescent="0.25"/>
  <cols>
    <col min="1" max="1" width="37.5546875" customWidth="1"/>
    <col min="2" max="2" width="45.6640625" customWidth="1"/>
  </cols>
  <sheetData>
    <row r="1" spans="1:2" ht="30" customHeight="1" x14ac:dyDescent="0.3">
      <c r="A1" s="203" t="s">
        <v>380</v>
      </c>
      <c r="B1" s="204"/>
    </row>
    <row r="2" spans="1:2" ht="52.8" customHeight="1" x14ac:dyDescent="0.25">
      <c r="A2" s="246" t="s">
        <v>390</v>
      </c>
      <c r="B2" s="247"/>
    </row>
    <row r="3" spans="1:2" ht="24" customHeight="1" x14ac:dyDescent="0.25">
      <c r="A3" s="177" t="s">
        <v>382</v>
      </c>
      <c r="B3" s="202"/>
    </row>
    <row r="4" spans="1:2" ht="34.200000000000003" customHeight="1" x14ac:dyDescent="0.25">
      <c r="A4" s="29" t="s">
        <v>150</v>
      </c>
      <c r="B4" s="30" t="s">
        <v>389</v>
      </c>
    </row>
    <row r="5" spans="1:2" ht="33.6" customHeight="1" x14ac:dyDescent="0.25">
      <c r="A5" s="60" t="s">
        <v>391</v>
      </c>
      <c r="B5" s="63">
        <v>0</v>
      </c>
    </row>
    <row r="7" spans="1:2" x14ac:dyDescent="0.25">
      <c r="A7" s="4" t="s">
        <v>412</v>
      </c>
    </row>
    <row r="8" spans="1:2" x14ac:dyDescent="0.25">
      <c r="A8" s="4" t="s">
        <v>408</v>
      </c>
    </row>
    <row r="9" spans="1:2" x14ac:dyDescent="0.25">
      <c r="A9" s="4" t="s">
        <v>407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A9" sqref="A9"/>
    </sheetView>
  </sheetViews>
  <sheetFormatPr defaultRowHeight="13.2" x14ac:dyDescent="0.25"/>
  <cols>
    <col min="1" max="1" width="40.21875" customWidth="1"/>
    <col min="2" max="2" width="50.77734375" customWidth="1"/>
  </cols>
  <sheetData>
    <row r="1" spans="1:2" ht="28.8" customHeight="1" x14ac:dyDescent="0.3">
      <c r="A1" s="205" t="s">
        <v>380</v>
      </c>
      <c r="B1" s="202"/>
    </row>
    <row r="2" spans="1:2" ht="36.6" customHeight="1" x14ac:dyDescent="0.25">
      <c r="A2" s="246" t="s">
        <v>385</v>
      </c>
      <c r="B2" s="247"/>
    </row>
    <row r="3" spans="1:2" ht="40.799999999999997" customHeight="1" x14ac:dyDescent="0.25">
      <c r="A3" s="177" t="s">
        <v>382</v>
      </c>
      <c r="B3" s="202"/>
    </row>
    <row r="4" spans="1:2" ht="33" customHeight="1" x14ac:dyDescent="0.25">
      <c r="A4" s="29" t="s">
        <v>150</v>
      </c>
      <c r="B4" s="30" t="s">
        <v>383</v>
      </c>
    </row>
    <row r="5" spans="1:2" ht="31.2" customHeight="1" x14ac:dyDescent="0.25">
      <c r="A5" s="60" t="s">
        <v>384</v>
      </c>
      <c r="B5" s="63">
        <v>2340.2800000000002</v>
      </c>
    </row>
    <row r="6" spans="1:2" ht="23.4" customHeight="1" x14ac:dyDescent="0.25">
      <c r="A6" s="60" t="s">
        <v>386</v>
      </c>
      <c r="B6" s="63">
        <v>1622.42</v>
      </c>
    </row>
    <row r="7" spans="1:2" ht="31.2" customHeight="1" x14ac:dyDescent="0.25">
      <c r="A7" s="200" t="s">
        <v>387</v>
      </c>
      <c r="B7" s="201">
        <v>0</v>
      </c>
    </row>
    <row r="9" spans="1:2" x14ac:dyDescent="0.25">
      <c r="A9" s="4" t="s">
        <v>412</v>
      </c>
    </row>
    <row r="10" spans="1:2" x14ac:dyDescent="0.25">
      <c r="A10" s="4" t="s">
        <v>408</v>
      </c>
    </row>
    <row r="11" spans="1:2" x14ac:dyDescent="0.25">
      <c r="A11" s="4" t="s">
        <v>407</v>
      </c>
    </row>
  </sheetData>
  <mergeCells count="1">
    <mergeCell ref="A2:B2"/>
  </mergeCells>
  <pageMargins left="0.7" right="0.7" top="0.75" bottom="0.75" header="0.3" footer="0.3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workbookViewId="0">
      <selection activeCell="A39" sqref="A39"/>
    </sheetView>
  </sheetViews>
  <sheetFormatPr defaultRowHeight="13.2" x14ac:dyDescent="0.25"/>
  <cols>
    <col min="1" max="1" width="21.6640625" customWidth="1"/>
    <col min="2" max="2" width="19.33203125" customWidth="1"/>
    <col min="3" max="3" width="19.6640625" customWidth="1"/>
    <col min="4" max="4" width="18.44140625" customWidth="1"/>
    <col min="6" max="6" width="15.44140625" customWidth="1"/>
  </cols>
  <sheetData>
    <row r="1" spans="1:6" ht="28.2" customHeight="1" x14ac:dyDescent="0.3">
      <c r="A1" s="199" t="s">
        <v>380</v>
      </c>
    </row>
    <row r="2" spans="1:6" ht="38.4" customHeight="1" x14ac:dyDescent="0.3">
      <c r="A2" s="184" t="s">
        <v>359</v>
      </c>
    </row>
    <row r="3" spans="1:6" ht="34.799999999999997" customHeight="1" x14ac:dyDescent="0.25">
      <c r="A3" s="177" t="s">
        <v>352</v>
      </c>
      <c r="B3" s="176"/>
      <c r="C3" s="176"/>
      <c r="D3" s="176"/>
    </row>
    <row r="4" spans="1:6" ht="26.4" x14ac:dyDescent="0.25">
      <c r="A4" s="29" t="s">
        <v>346</v>
      </c>
      <c r="B4" s="30" t="s">
        <v>347</v>
      </c>
      <c r="C4" s="31" t="s">
        <v>354</v>
      </c>
      <c r="D4" s="32" t="s">
        <v>348</v>
      </c>
    </row>
    <row r="5" spans="1:6" ht="25.8" customHeight="1" x14ac:dyDescent="0.25">
      <c r="A5" s="60" t="s">
        <v>355</v>
      </c>
      <c r="B5" s="63">
        <v>2951734.34</v>
      </c>
      <c r="C5" s="50">
        <v>2951734.34</v>
      </c>
      <c r="D5" s="50">
        <v>208541.55</v>
      </c>
    </row>
    <row r="6" spans="1:6" ht="20.399999999999999" customHeight="1" x14ac:dyDescent="0.25">
      <c r="A6" s="60" t="s">
        <v>356</v>
      </c>
      <c r="B6" s="63">
        <v>3250500.18</v>
      </c>
      <c r="C6" s="50">
        <v>3310441.01</v>
      </c>
      <c r="D6" s="50">
        <v>2306574.2400000002</v>
      </c>
    </row>
    <row r="7" spans="1:6" ht="21" customHeight="1" x14ac:dyDescent="0.25">
      <c r="A7" s="60"/>
      <c r="B7" s="60"/>
      <c r="C7" s="50"/>
      <c r="D7" s="50"/>
    </row>
    <row r="8" spans="1:6" ht="18.600000000000001" customHeight="1" x14ac:dyDescent="0.25">
      <c r="A8" s="60"/>
      <c r="B8" s="60" t="s">
        <v>381</v>
      </c>
      <c r="C8" s="50"/>
      <c r="D8" s="50"/>
    </row>
    <row r="9" spans="1:6" ht="21.6" customHeight="1" x14ac:dyDescent="0.25">
      <c r="A9" s="60"/>
      <c r="B9" s="60"/>
      <c r="C9" s="50"/>
      <c r="D9" s="50"/>
    </row>
    <row r="10" spans="1:6" ht="21.6" customHeight="1" x14ac:dyDescent="0.25">
      <c r="A10" s="60"/>
      <c r="B10" s="62"/>
      <c r="C10" s="63"/>
      <c r="D10" s="63"/>
    </row>
    <row r="14" spans="1:6" ht="25.8" customHeight="1" x14ac:dyDescent="0.25">
      <c r="A14" s="177" t="s">
        <v>357</v>
      </c>
      <c r="B14" s="178" t="s">
        <v>349</v>
      </c>
      <c r="C14" s="179"/>
      <c r="D14" s="183"/>
      <c r="F14" s="206"/>
    </row>
    <row r="15" spans="1:6" ht="38.4" customHeight="1" x14ac:dyDescent="0.25">
      <c r="A15" s="29" t="s">
        <v>346</v>
      </c>
      <c r="B15" s="30" t="s">
        <v>350</v>
      </c>
      <c r="C15" s="31" t="s">
        <v>351</v>
      </c>
    </row>
    <row r="16" spans="1:6" ht="24.6" customHeight="1" x14ac:dyDescent="0.25">
      <c r="A16" s="60" t="s">
        <v>355</v>
      </c>
      <c r="B16" s="63">
        <v>4042859.3</v>
      </c>
      <c r="C16" s="50">
        <v>3791930.12</v>
      </c>
      <c r="D16" s="183"/>
    </row>
    <row r="17" spans="1:3" ht="21.6" customHeight="1" x14ac:dyDescent="0.25">
      <c r="A17" s="60" t="s">
        <v>356</v>
      </c>
      <c r="B17" s="63">
        <v>5931659</v>
      </c>
      <c r="C17" s="50">
        <v>4750381.53</v>
      </c>
    </row>
    <row r="18" spans="1:3" ht="19.2" customHeight="1" x14ac:dyDescent="0.25">
      <c r="A18" s="60"/>
      <c r="B18" s="60"/>
      <c r="C18" s="50"/>
    </row>
    <row r="19" spans="1:3" ht="18.600000000000001" customHeight="1" x14ac:dyDescent="0.25">
      <c r="A19" s="60"/>
      <c r="B19" s="60"/>
      <c r="C19" s="50"/>
    </row>
    <row r="20" spans="1:3" ht="23.4" customHeight="1" x14ac:dyDescent="0.25">
      <c r="A20" s="60"/>
      <c r="B20" s="60"/>
      <c r="C20" s="50"/>
    </row>
    <row r="21" spans="1:3" ht="22.2" customHeight="1" x14ac:dyDescent="0.25">
      <c r="A21" s="60"/>
      <c r="B21" s="62"/>
      <c r="C21" s="63"/>
    </row>
    <row r="23" spans="1:3" x14ac:dyDescent="0.25">
      <c r="A23" s="183" t="s">
        <v>358</v>
      </c>
    </row>
    <row r="25" spans="1:3" x14ac:dyDescent="0.25">
      <c r="A25" s="183" t="s">
        <v>360</v>
      </c>
    </row>
    <row r="26" spans="1:3" x14ac:dyDescent="0.25">
      <c r="A26" s="183" t="s">
        <v>361</v>
      </c>
    </row>
    <row r="27" spans="1:3" x14ac:dyDescent="0.25">
      <c r="A27" s="183" t="s">
        <v>362</v>
      </c>
    </row>
    <row r="28" spans="1:3" s="183" customFormat="1" x14ac:dyDescent="0.25">
      <c r="A28" s="183" t="s">
        <v>405</v>
      </c>
    </row>
    <row r="29" spans="1:3" x14ac:dyDescent="0.25">
      <c r="A29" s="183" t="s">
        <v>406</v>
      </c>
    </row>
    <row r="31" spans="1:3" x14ac:dyDescent="0.25">
      <c r="A31" s="183" t="s">
        <v>398</v>
      </c>
    </row>
    <row r="32" spans="1:3" x14ac:dyDescent="0.25">
      <c r="A32" s="183" t="s">
        <v>399</v>
      </c>
    </row>
    <row r="33" spans="1:1" x14ac:dyDescent="0.25">
      <c r="A33" s="183" t="s">
        <v>400</v>
      </c>
    </row>
    <row r="34" spans="1:1" x14ac:dyDescent="0.25">
      <c r="A34" s="183" t="s">
        <v>401</v>
      </c>
    </row>
    <row r="35" spans="1:1" x14ac:dyDescent="0.25">
      <c r="A35" s="183" t="s">
        <v>402</v>
      </c>
    </row>
    <row r="36" spans="1:1" x14ac:dyDescent="0.25">
      <c r="A36" s="183" t="s">
        <v>403</v>
      </c>
    </row>
    <row r="37" spans="1:1" x14ac:dyDescent="0.25">
      <c r="A37" s="183" t="s">
        <v>404</v>
      </c>
    </row>
    <row r="39" spans="1:1" x14ac:dyDescent="0.25">
      <c r="A39" s="4" t="s">
        <v>412</v>
      </c>
    </row>
    <row r="40" spans="1:1" x14ac:dyDescent="0.25">
      <c r="A40" s="4" t="s">
        <v>408</v>
      </c>
    </row>
    <row r="41" spans="1:1" x14ac:dyDescent="0.25">
      <c r="A41" s="4" t="s">
        <v>407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sažetak</vt:lpstr>
      <vt:lpstr>OPĆI DIO-prihodi</vt:lpstr>
      <vt:lpstr>OPĆI DIO-RASHODI</vt:lpstr>
      <vt:lpstr>POSEBNI DIO</vt:lpstr>
      <vt:lpstr>Izvještaj o danim jamstvima</vt:lpstr>
      <vt:lpstr>Izvještaj o zaduživanju na dom.</vt:lpstr>
      <vt:lpstr>Izvještaj o danim zajmovima i p</vt:lpstr>
      <vt:lpstr>Izvj. o st. potr. i sud.sporova</vt:lpstr>
      <vt:lpstr>Izvještaj o korištenju sredstav</vt:lpstr>
      <vt:lpstr>'OPĆI DIO-prihodi'!_GoBack</vt:lpstr>
      <vt:lpstr>'OPĆI DIO-RASHODI'!Podrucje_ispisa</vt:lpstr>
      <vt:lpstr>'POSEBNI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2021-06-15T06:12:44Z</dcterms:created>
  <dcterms:modified xsi:type="dcterms:W3CDTF">2024-03-29T00:23:42Z</dcterms:modified>
</cp:coreProperties>
</file>