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1445" windowHeight="14130"/>
  </bookViews>
  <sheets>
    <sheet name="sažetak" sheetId="15" r:id="rId1"/>
    <sheet name="OPĆI DIO-prihodi" sheetId="12" r:id="rId2"/>
    <sheet name="OPĆI DIO-RASHODI" sheetId="16" r:id="rId3"/>
    <sheet name="POSEBNI DIO" sheetId="10" r:id="rId4"/>
  </sheets>
  <definedNames>
    <definedName name="_GoBack" localSheetId="1">'OPĆI DIO-prihodi'!$B$38</definedName>
    <definedName name="_GoBack" localSheetId="2">'OPĆI DIO-RASHODI'!#REF!</definedName>
    <definedName name="_xlnm.Print_Area" localSheetId="2">'OPĆI DIO-RASHODI'!$A$1:$H$99</definedName>
    <definedName name="_xlnm.Print_Area" localSheetId="3">'POSEBNI DIO'!$A$1:$J$371</definedName>
  </definedNames>
  <calcPr calcId="152511"/>
  <fileRecoveryPr autoRecover="0"/>
</workbook>
</file>

<file path=xl/calcChain.xml><?xml version="1.0" encoding="utf-8"?>
<calcChain xmlns="http://schemas.openxmlformats.org/spreadsheetml/2006/main">
  <c r="G65" i="16" l="1"/>
  <c r="G60" i="16"/>
  <c r="G53" i="16"/>
  <c r="G29" i="12"/>
  <c r="I204" i="10"/>
  <c r="J104" i="10"/>
  <c r="J103" i="10"/>
  <c r="C37" i="15"/>
  <c r="C34" i="15"/>
  <c r="E10" i="15"/>
  <c r="E7" i="15"/>
  <c r="E11" i="15" s="1"/>
  <c r="G48" i="12"/>
  <c r="F28" i="12"/>
  <c r="G28" i="12" s="1"/>
  <c r="H73" i="16"/>
  <c r="F87" i="16"/>
  <c r="F68" i="16"/>
  <c r="H68" i="16" s="1"/>
  <c r="F72" i="16"/>
  <c r="H72" i="16" s="1"/>
  <c r="F12" i="16"/>
  <c r="D54" i="16"/>
  <c r="F306" i="10"/>
  <c r="J365" i="10"/>
  <c r="J353" i="10"/>
  <c r="H363" i="10"/>
  <c r="J363" i="10" s="1"/>
  <c r="H365" i="10"/>
  <c r="H367" i="10"/>
  <c r="J367" i="10" s="1"/>
  <c r="H370" i="10"/>
  <c r="J370" i="10" s="1"/>
  <c r="H358" i="10"/>
  <c r="J358" i="10" s="1"/>
  <c r="H355" i="10"/>
  <c r="J355" i="10" s="1"/>
  <c r="H353" i="10"/>
  <c r="H351" i="10"/>
  <c r="J351" i="10" s="1"/>
  <c r="H345" i="10"/>
  <c r="J314" i="10"/>
  <c r="H314" i="10"/>
  <c r="H313" i="10" s="1"/>
  <c r="J313" i="10" s="1"/>
  <c r="I305" i="10"/>
  <c r="I301" i="10"/>
  <c r="H300" i="10"/>
  <c r="I300" i="10" s="1"/>
  <c r="I297" i="10"/>
  <c r="I296" i="10"/>
  <c r="I294" i="10"/>
  <c r="H286" i="10"/>
  <c r="I292" i="10"/>
  <c r="I291" i="10"/>
  <c r="I289" i="10"/>
  <c r="I287" i="10"/>
  <c r="I285" i="10"/>
  <c r="I284" i="10"/>
  <c r="I283" i="10"/>
  <c r="I281" i="10"/>
  <c r="I280" i="10"/>
  <c r="I279" i="10"/>
  <c r="I276" i="10"/>
  <c r="I274" i="10"/>
  <c r="I272" i="10"/>
  <c r="H265" i="10"/>
  <c r="H264" i="10" s="1"/>
  <c r="H263" i="10" s="1"/>
  <c r="H262" i="10" s="1"/>
  <c r="H261" i="10" s="1"/>
  <c r="J261" i="10" s="1"/>
  <c r="J205" i="10"/>
  <c r="H205" i="10"/>
  <c r="H199" i="10"/>
  <c r="J169" i="10"/>
  <c r="J134" i="10"/>
  <c r="H165" i="10"/>
  <c r="J165" i="10" s="1"/>
  <c r="H167" i="10"/>
  <c r="J167" i="10" s="1"/>
  <c r="H169" i="10"/>
  <c r="H172" i="10"/>
  <c r="J172" i="10" s="1"/>
  <c r="H157" i="10"/>
  <c r="H152" i="10"/>
  <c r="H151" i="10" s="1"/>
  <c r="H147" i="10" s="1"/>
  <c r="H143" i="10"/>
  <c r="H142" i="10" s="1"/>
  <c r="J142" i="10" s="1"/>
  <c r="H122" i="10"/>
  <c r="H118" i="10"/>
  <c r="H133" i="10"/>
  <c r="J133" i="10" s="1"/>
  <c r="H134" i="10"/>
  <c r="H61" i="10"/>
  <c r="H31" i="10"/>
  <c r="H29" i="10"/>
  <c r="J29" i="10" s="1"/>
  <c r="H10" i="10"/>
  <c r="H222" i="10"/>
  <c r="F222" i="10"/>
  <c r="H213" i="10"/>
  <c r="F213" i="10"/>
  <c r="E345" i="10"/>
  <c r="F369" i="10"/>
  <c r="F361" i="10" s="1"/>
  <c r="F360" i="10" s="1"/>
  <c r="F350" i="10"/>
  <c r="F349" i="10"/>
  <c r="F348" i="10" s="1"/>
  <c r="F357" i="10"/>
  <c r="F337" i="10"/>
  <c r="F277" i="10"/>
  <c r="F270" i="10"/>
  <c r="F196" i="10"/>
  <c r="F164" i="10"/>
  <c r="F163" i="10" s="1"/>
  <c r="F162" i="10" s="1"/>
  <c r="F121" i="10"/>
  <c r="F113" i="10"/>
  <c r="F88" i="10"/>
  <c r="F60" i="10"/>
  <c r="F53" i="10"/>
  <c r="F42" i="10"/>
  <c r="F41" i="10" s="1"/>
  <c r="F40" i="10" s="1"/>
  <c r="F9" i="10"/>
  <c r="F8" i="10"/>
  <c r="B10" i="15"/>
  <c r="B7" i="15"/>
  <c r="B11" i="15"/>
  <c r="C36" i="12"/>
  <c r="C35" i="12" s="1"/>
  <c r="G35" i="12" s="1"/>
  <c r="C32" i="12"/>
  <c r="C31" i="12"/>
  <c r="C28" i="12"/>
  <c r="C25" i="12" s="1"/>
  <c r="C26" i="12"/>
  <c r="C23" i="12"/>
  <c r="C22" i="12"/>
  <c r="C20" i="12"/>
  <c r="C17" i="12"/>
  <c r="C16" i="12" s="1"/>
  <c r="C13" i="12"/>
  <c r="C10" i="12"/>
  <c r="C8" i="12"/>
  <c r="C5" i="12" s="1"/>
  <c r="C4" i="12" s="1"/>
  <c r="C41" i="12" s="1"/>
  <c r="F99" i="16"/>
  <c r="G99" i="16" s="1"/>
  <c r="C99" i="16"/>
  <c r="C87" i="16"/>
  <c r="C79" i="16"/>
  <c r="C78" i="16"/>
  <c r="C74" i="16" s="1"/>
  <c r="C76" i="16"/>
  <c r="C75" i="16"/>
  <c r="C68" i="16"/>
  <c r="C67" i="16"/>
  <c r="C62" i="16"/>
  <c r="C59" i="16"/>
  <c r="C57" i="16"/>
  <c r="C54" i="16"/>
  <c r="C52" i="16"/>
  <c r="C51" i="16"/>
  <c r="C48" i="16"/>
  <c r="C40" i="16"/>
  <c r="C38" i="16"/>
  <c r="C28" i="16"/>
  <c r="C21" i="16"/>
  <c r="C16" i="16"/>
  <c r="C15" i="16" s="1"/>
  <c r="C12" i="16"/>
  <c r="C10" i="16"/>
  <c r="C6" i="16"/>
  <c r="C5" i="16" s="1"/>
  <c r="E203" i="10"/>
  <c r="E196" i="10" s="1"/>
  <c r="E96" i="10"/>
  <c r="E95" i="10" s="1"/>
  <c r="E94" i="10"/>
  <c r="E93" i="10" s="1"/>
  <c r="E89" i="10"/>
  <c r="E88" i="10" s="1"/>
  <c r="E80" i="10"/>
  <c r="E71" i="10"/>
  <c r="E65" i="10"/>
  <c r="E58" i="10"/>
  <c r="E56" i="10"/>
  <c r="E49" i="10"/>
  <c r="E45" i="10"/>
  <c r="E43" i="10"/>
  <c r="E38" i="10"/>
  <c r="E31" i="10"/>
  <c r="E20" i="10"/>
  <c r="E14" i="10"/>
  <c r="E344" i="10"/>
  <c r="E342" i="10"/>
  <c r="E340" i="10"/>
  <c r="E338" i="10"/>
  <c r="E337" i="10" s="1"/>
  <c r="E333" i="10"/>
  <c r="E332" i="10"/>
  <c r="E330" i="10"/>
  <c r="E328" i="10"/>
  <c r="E325" i="10" s="1"/>
  <c r="E326" i="10"/>
  <c r="E318" i="10"/>
  <c r="E317" i="10" s="1"/>
  <c r="E316" i="10"/>
  <c r="E311" i="10"/>
  <c r="E309" i="10"/>
  <c r="E304" i="10"/>
  <c r="E303" i="10"/>
  <c r="E300" i="10"/>
  <c r="E299" i="10"/>
  <c r="E295" i="10"/>
  <c r="E293" i="10"/>
  <c r="E277" i="10" s="1"/>
  <c r="E286" i="10"/>
  <c r="E282" i="10"/>
  <c r="E278" i="10"/>
  <c r="E275" i="10"/>
  <c r="E273" i="10"/>
  <c r="E271" i="10"/>
  <c r="E259" i="10"/>
  <c r="E258" i="10"/>
  <c r="E256" i="10"/>
  <c r="E254" i="10"/>
  <c r="E252" i="10"/>
  <c r="E246" i="10"/>
  <c r="E245" i="10" s="1"/>
  <c r="E244" i="10" s="1"/>
  <c r="E243" i="10" s="1"/>
  <c r="E241" i="10"/>
  <c r="E240" i="10" s="1"/>
  <c r="E239" i="10" s="1"/>
  <c r="E238" i="10" s="1"/>
  <c r="E236" i="10"/>
  <c r="E210" i="10"/>
  <c r="E209" i="10" s="1"/>
  <c r="E208" i="10"/>
  <c r="E192" i="10"/>
  <c r="E191" i="10"/>
  <c r="E189" i="10"/>
  <c r="E186" i="10"/>
  <c r="E181" i="10"/>
  <c r="E179" i="10"/>
  <c r="E131" i="10"/>
  <c r="E130" i="10"/>
  <c r="E127" i="10"/>
  <c r="E124" i="10"/>
  <c r="E118" i="10"/>
  <c r="E116" i="10"/>
  <c r="E114" i="10"/>
  <c r="E10" i="10"/>
  <c r="G32" i="15"/>
  <c r="G26" i="15"/>
  <c r="G22" i="15"/>
  <c r="G9" i="15"/>
  <c r="G8" i="15"/>
  <c r="G6" i="15"/>
  <c r="G5" i="15"/>
  <c r="C10" i="15"/>
  <c r="C7" i="15"/>
  <c r="G7" i="15" s="1"/>
  <c r="H50" i="12"/>
  <c r="H49" i="12"/>
  <c r="H48" i="12"/>
  <c r="H47" i="12"/>
  <c r="H46" i="12"/>
  <c r="D51" i="12"/>
  <c r="D35" i="12"/>
  <c r="D31" i="12"/>
  <c r="D25" i="12"/>
  <c r="D22" i="12"/>
  <c r="D20" i="12"/>
  <c r="D17" i="12"/>
  <c r="D8" i="12"/>
  <c r="D5" i="12"/>
  <c r="H98" i="16"/>
  <c r="H97" i="16"/>
  <c r="H96" i="16"/>
  <c r="H95" i="16"/>
  <c r="H94" i="16"/>
  <c r="H87" i="16"/>
  <c r="D78" i="16"/>
  <c r="D74" i="16"/>
  <c r="D75" i="16"/>
  <c r="D67" i="16"/>
  <c r="D51" i="16"/>
  <c r="D47" i="16"/>
  <c r="D15" i="16"/>
  <c r="D5" i="16"/>
  <c r="D4" i="16" s="1"/>
  <c r="F336" i="10"/>
  <c r="F335" i="10"/>
  <c r="F325" i="10"/>
  <c r="F324" i="10"/>
  <c r="F323" i="10" s="1"/>
  <c r="F317" i="10"/>
  <c r="F316" i="10" s="1"/>
  <c r="F303" i="10"/>
  <c r="F299" i="10"/>
  <c r="F264" i="10"/>
  <c r="F261" i="10"/>
  <c r="F245" i="10"/>
  <c r="F244" i="10" s="1"/>
  <c r="F243" i="10" s="1"/>
  <c r="F240" i="10"/>
  <c r="F239" i="10"/>
  <c r="F238" i="10" s="1"/>
  <c r="F230" i="10"/>
  <c r="F229" i="10" s="1"/>
  <c r="F209" i="10"/>
  <c r="F208" i="10" s="1"/>
  <c r="F197" i="10"/>
  <c r="F195" i="10"/>
  <c r="F194" i="10"/>
  <c r="F191" i="10"/>
  <c r="F184" i="10"/>
  <c r="F178" i="10"/>
  <c r="F139" i="10"/>
  <c r="F138" i="10" s="1"/>
  <c r="F137" i="10" s="1"/>
  <c r="F130" i="10"/>
  <c r="F108" i="10"/>
  <c r="F107" i="10" s="1"/>
  <c r="F106" i="10" s="1"/>
  <c r="F100" i="10"/>
  <c r="F99" i="10"/>
  <c r="F98" i="10" s="1"/>
  <c r="J98" i="10" s="1"/>
  <c r="F95" i="10"/>
  <c r="F94" i="10" s="1"/>
  <c r="F93" i="10" s="1"/>
  <c r="F51" i="10" s="1"/>
  <c r="G49" i="12"/>
  <c r="E38" i="12"/>
  <c r="D38" i="12"/>
  <c r="C38" i="12"/>
  <c r="E82" i="10"/>
  <c r="E61" i="10"/>
  <c r="E54" i="10"/>
  <c r="E53" i="10"/>
  <c r="E231" i="10"/>
  <c r="E230" i="10"/>
  <c r="F62" i="16"/>
  <c r="H62" i="16"/>
  <c r="F59" i="16"/>
  <c r="G59" i="16" s="1"/>
  <c r="H59" i="16"/>
  <c r="F52" i="16"/>
  <c r="G52" i="16" s="1"/>
  <c r="H52" i="16"/>
  <c r="F48" i="16"/>
  <c r="H48" i="16"/>
  <c r="G50" i="16"/>
  <c r="F16" i="16"/>
  <c r="G20" i="16"/>
  <c r="I260" i="10"/>
  <c r="I257" i="10"/>
  <c r="I255" i="10"/>
  <c r="I253" i="10"/>
  <c r="I247" i="10"/>
  <c r="I237" i="10"/>
  <c r="H252" i="10"/>
  <c r="H254" i="10"/>
  <c r="I254" i="10" s="1"/>
  <c r="H256" i="10"/>
  <c r="H259" i="10"/>
  <c r="H338" i="10"/>
  <c r="H340" i="10"/>
  <c r="J340" i="10"/>
  <c r="H342" i="10"/>
  <c r="J342" i="10"/>
  <c r="H333" i="10"/>
  <c r="J333" i="10"/>
  <c r="H330" i="10"/>
  <c r="J330" i="10"/>
  <c r="H328" i="10"/>
  <c r="J328" i="10"/>
  <c r="H326" i="10"/>
  <c r="J326" i="10"/>
  <c r="H318" i="10"/>
  <c r="H311" i="10"/>
  <c r="J311" i="10" s="1"/>
  <c r="H309" i="10"/>
  <c r="J309" i="10" s="1"/>
  <c r="H304" i="10"/>
  <c r="J300" i="10"/>
  <c r="H295" i="10"/>
  <c r="I295" i="10" s="1"/>
  <c r="J295" i="10"/>
  <c r="H293" i="10"/>
  <c r="I293" i="10" s="1"/>
  <c r="J293" i="10"/>
  <c r="J286" i="10"/>
  <c r="H282" i="10"/>
  <c r="H278" i="10"/>
  <c r="I278" i="10" s="1"/>
  <c r="H275" i="10"/>
  <c r="H273" i="10"/>
  <c r="I273" i="10" s="1"/>
  <c r="H271" i="10"/>
  <c r="H241" i="10"/>
  <c r="H246" i="10"/>
  <c r="H245" i="10"/>
  <c r="H236" i="10"/>
  <c r="J236" i="10"/>
  <c r="H231" i="10"/>
  <c r="J231" i="10"/>
  <c r="H210" i="10"/>
  <c r="H203" i="10"/>
  <c r="H196" i="10" s="1"/>
  <c r="H192" i="10"/>
  <c r="H191" i="10" s="1"/>
  <c r="H189" i="10"/>
  <c r="H186" i="10"/>
  <c r="H179" i="10"/>
  <c r="H181" i="10"/>
  <c r="I181" i="10" s="1"/>
  <c r="H131" i="10"/>
  <c r="J131" i="10" s="1"/>
  <c r="H127" i="10"/>
  <c r="J127" i="10" s="1"/>
  <c r="H124" i="10"/>
  <c r="J118" i="10"/>
  <c r="H116" i="10"/>
  <c r="H114" i="10"/>
  <c r="H109" i="10"/>
  <c r="J109" i="10" s="1"/>
  <c r="H101" i="10"/>
  <c r="H100" i="10" s="1"/>
  <c r="H99" i="10" s="1"/>
  <c r="H96" i="10"/>
  <c r="H95" i="10" s="1"/>
  <c r="H89" i="10"/>
  <c r="J89" i="10" s="1"/>
  <c r="H82" i="10"/>
  <c r="H80" i="10"/>
  <c r="H71" i="10"/>
  <c r="J71" i="10"/>
  <c r="H65" i="10"/>
  <c r="J65" i="10"/>
  <c r="J61" i="10"/>
  <c r="H58" i="10"/>
  <c r="H56" i="10"/>
  <c r="J56" i="10" s="1"/>
  <c r="H54" i="10"/>
  <c r="J54" i="10" s="1"/>
  <c r="H49" i="10"/>
  <c r="J49" i="10" s="1"/>
  <c r="H47" i="10"/>
  <c r="J47" i="10" s="1"/>
  <c r="H45" i="10"/>
  <c r="H43" i="10"/>
  <c r="J43" i="10"/>
  <c r="H38" i="10"/>
  <c r="J38" i="10"/>
  <c r="J31" i="10"/>
  <c r="H20" i="10"/>
  <c r="H14" i="10"/>
  <c r="J10" i="10"/>
  <c r="E140" i="10"/>
  <c r="E139" i="10" s="1"/>
  <c r="E138" i="10" s="1"/>
  <c r="H140" i="10"/>
  <c r="H139" i="10"/>
  <c r="H138" i="10" s="1"/>
  <c r="H137" i="10" s="1"/>
  <c r="E174" i="10"/>
  <c r="E171" i="10"/>
  <c r="E163" i="10" s="1"/>
  <c r="E162" i="10" s="1"/>
  <c r="H174" i="10"/>
  <c r="I175" i="10"/>
  <c r="I180" i="10"/>
  <c r="I182" i="10"/>
  <c r="I202" i="10"/>
  <c r="I211" i="10"/>
  <c r="I232" i="10"/>
  <c r="I235" i="10"/>
  <c r="I110" i="10"/>
  <c r="I97" i="10"/>
  <c r="I90" i="10"/>
  <c r="I89" i="10"/>
  <c r="I87" i="10"/>
  <c r="I86" i="10"/>
  <c r="I84" i="10"/>
  <c r="I83" i="10"/>
  <c r="I81" i="10"/>
  <c r="I79" i="10"/>
  <c r="I78" i="10"/>
  <c r="I77" i="10"/>
  <c r="I73" i="10"/>
  <c r="I72" i="10"/>
  <c r="I66" i="10"/>
  <c r="I63" i="10"/>
  <c r="I62" i="10"/>
  <c r="I59" i="10"/>
  <c r="I57" i="10"/>
  <c r="I55" i="10"/>
  <c r="I50" i="10"/>
  <c r="I49" i="10"/>
  <c r="I48" i="10"/>
  <c r="I46" i="10"/>
  <c r="I44" i="10"/>
  <c r="I39" i="10"/>
  <c r="I36" i="10"/>
  <c r="I35" i="10"/>
  <c r="I34" i="10"/>
  <c r="I33" i="10"/>
  <c r="I28" i="10"/>
  <c r="I27" i="10"/>
  <c r="I26" i="10"/>
  <c r="I25" i="10"/>
  <c r="I24" i="10"/>
  <c r="I23" i="10"/>
  <c r="I22" i="10"/>
  <c r="I21" i="10"/>
  <c r="I19" i="10"/>
  <c r="I18" i="10"/>
  <c r="I17" i="10"/>
  <c r="I16" i="10"/>
  <c r="I15" i="10"/>
  <c r="I13" i="10"/>
  <c r="I12" i="10"/>
  <c r="I11" i="10"/>
  <c r="I119" i="10"/>
  <c r="I117" i="10"/>
  <c r="I115" i="10"/>
  <c r="G37" i="12"/>
  <c r="G19" i="12"/>
  <c r="G15" i="12"/>
  <c r="F36" i="12"/>
  <c r="H36" i="12"/>
  <c r="F17" i="12"/>
  <c r="G17" i="12"/>
  <c r="F13" i="12"/>
  <c r="H13" i="12"/>
  <c r="D99" i="16"/>
  <c r="H99" i="16"/>
  <c r="G98" i="16"/>
  <c r="G97" i="16"/>
  <c r="G96" i="16"/>
  <c r="G95" i="16"/>
  <c r="G94" i="16"/>
  <c r="G88" i="16"/>
  <c r="G86" i="16"/>
  <c r="G80" i="16"/>
  <c r="F79" i="16"/>
  <c r="H79" i="16"/>
  <c r="F76" i="16"/>
  <c r="F67" i="16"/>
  <c r="F57" i="16"/>
  <c r="H57" i="16" s="1"/>
  <c r="F54" i="16"/>
  <c r="G49" i="16"/>
  <c r="G46" i="16"/>
  <c r="G44" i="16"/>
  <c r="G43" i="16"/>
  <c r="G42" i="16"/>
  <c r="G41" i="16"/>
  <c r="F40" i="16"/>
  <c r="H40" i="16"/>
  <c r="G39" i="16"/>
  <c r="F38" i="16"/>
  <c r="G37" i="16"/>
  <c r="G36" i="16"/>
  <c r="G35" i="16"/>
  <c r="G34" i="16"/>
  <c r="G32" i="16"/>
  <c r="G31" i="16"/>
  <c r="G30" i="16"/>
  <c r="G29" i="16"/>
  <c r="F28" i="16"/>
  <c r="H28" i="16"/>
  <c r="G27" i="16"/>
  <c r="G26" i="16"/>
  <c r="G25" i="16"/>
  <c r="G24" i="16"/>
  <c r="G23" i="16"/>
  <c r="G22" i="16"/>
  <c r="F21" i="16"/>
  <c r="H21" i="16"/>
  <c r="G19" i="16"/>
  <c r="G18" i="16"/>
  <c r="G17" i="16"/>
  <c r="G13" i="16"/>
  <c r="H12" i="16"/>
  <c r="G11" i="16"/>
  <c r="F10" i="16"/>
  <c r="H10" i="16"/>
  <c r="G7" i="16"/>
  <c r="F6" i="16"/>
  <c r="H6" i="16" s="1"/>
  <c r="G40" i="12"/>
  <c r="F39" i="12"/>
  <c r="F38" i="12"/>
  <c r="C39" i="12"/>
  <c r="G39" i="12"/>
  <c r="C19" i="15"/>
  <c r="D19" i="15"/>
  <c r="E19" i="15"/>
  <c r="B19" i="15"/>
  <c r="B23" i="15" s="1"/>
  <c r="F22" i="15"/>
  <c r="F6" i="15"/>
  <c r="F8" i="15"/>
  <c r="F9" i="15"/>
  <c r="F5" i="15"/>
  <c r="E36" i="15"/>
  <c r="D36" i="15"/>
  <c r="E33" i="15"/>
  <c r="E34" i="15" s="1"/>
  <c r="D33" i="15"/>
  <c r="F32" i="15"/>
  <c r="D32" i="15"/>
  <c r="G10" i="15"/>
  <c r="D35" i="15"/>
  <c r="E74" i="16"/>
  <c r="G12" i="16"/>
  <c r="G62" i="16"/>
  <c r="F47" i="16"/>
  <c r="G87" i="16"/>
  <c r="D37" i="15"/>
  <c r="G9" i="12"/>
  <c r="G11" i="12"/>
  <c r="G12" i="12"/>
  <c r="G14" i="12"/>
  <c r="G18" i="12"/>
  <c r="G24" i="12"/>
  <c r="G27" i="12"/>
  <c r="G33" i="12"/>
  <c r="F32" i="12"/>
  <c r="H28" i="12"/>
  <c r="F26" i="12"/>
  <c r="H26" i="12"/>
  <c r="F23" i="12"/>
  <c r="F22" i="12"/>
  <c r="F20" i="12"/>
  <c r="F10" i="12"/>
  <c r="H10" i="12" s="1"/>
  <c r="F8" i="12"/>
  <c r="I128" i="10"/>
  <c r="F25" i="12"/>
  <c r="H25" i="12"/>
  <c r="G26" i="12"/>
  <c r="G46" i="12"/>
  <c r="C51" i="12"/>
  <c r="F51" i="12"/>
  <c r="G50" i="12"/>
  <c r="G47" i="12"/>
  <c r="I199" i="10"/>
  <c r="I179" i="10"/>
  <c r="H37" i="10"/>
  <c r="I210" i="10"/>
  <c r="F75" i="16"/>
  <c r="E4" i="16"/>
  <c r="E89" i="16"/>
  <c r="G23" i="12"/>
  <c r="E4" i="12"/>
  <c r="E41" i="12"/>
  <c r="G36" i="12"/>
  <c r="D31" i="15"/>
  <c r="F26" i="15"/>
  <c r="F10" i="15"/>
  <c r="F7" i="15"/>
  <c r="E31" i="15"/>
  <c r="G31" i="15"/>
  <c r="F31" i="15"/>
  <c r="C11" i="15"/>
  <c r="D34" i="15"/>
  <c r="D4" i="12"/>
  <c r="D41" i="12" s="1"/>
  <c r="D89" i="16"/>
  <c r="J199" i="10"/>
  <c r="H88" i="10"/>
  <c r="I88" i="10" s="1"/>
  <c r="H240" i="10"/>
  <c r="H299" i="10"/>
  <c r="I299" i="10" s="1"/>
  <c r="J299" i="10"/>
  <c r="H317" i="10"/>
  <c r="I127" i="10"/>
  <c r="H130" i="10"/>
  <c r="J130" i="10"/>
  <c r="H332" i="10"/>
  <c r="J332" i="10" s="1"/>
  <c r="H344" i="10"/>
  <c r="J344" i="10" s="1"/>
  <c r="E137" i="10"/>
  <c r="I43" i="10"/>
  <c r="I47" i="10"/>
  <c r="I61" i="10"/>
  <c r="I71" i="10"/>
  <c r="H53" i="10"/>
  <c r="I53" i="10" s="1"/>
  <c r="H270" i="10"/>
  <c r="H325" i="10"/>
  <c r="I259" i="10"/>
  <c r="H258" i="10"/>
  <c r="I258" i="10"/>
  <c r="H178" i="10"/>
  <c r="I189" i="10"/>
  <c r="I286" i="10"/>
  <c r="H337" i="10"/>
  <c r="I256" i="10"/>
  <c r="I252" i="10"/>
  <c r="H251" i="10"/>
  <c r="H250" i="10" s="1"/>
  <c r="I236" i="10"/>
  <c r="F250" i="10"/>
  <c r="G6" i="10"/>
  <c r="G4" i="10"/>
  <c r="E35" i="15"/>
  <c r="E37" i="15" s="1"/>
  <c r="F11" i="15"/>
  <c r="H39" i="12"/>
  <c r="F35" i="12"/>
  <c r="H35" i="12"/>
  <c r="G79" i="16"/>
  <c r="G40" i="16"/>
  <c r="F15" i="16"/>
  <c r="G15" i="16" s="1"/>
  <c r="G21" i="16"/>
  <c r="G10" i="16"/>
  <c r="G6" i="16"/>
  <c r="H316" i="10"/>
  <c r="I231" i="10"/>
  <c r="I174" i="10"/>
  <c r="I118" i="10"/>
  <c r="H42" i="10"/>
  <c r="G35" i="15"/>
  <c r="E23" i="15"/>
  <c r="F23" i="15" s="1"/>
  <c r="F183" i="10"/>
  <c r="E121" i="10"/>
  <c r="E324" i="10"/>
  <c r="E323" i="10" s="1"/>
  <c r="E322" i="10"/>
  <c r="E336" i="10"/>
  <c r="E335" i="10" s="1"/>
  <c r="E42" i="10"/>
  <c r="E60" i="10"/>
  <c r="E113" i="10"/>
  <c r="E178" i="10"/>
  <c r="E185" i="10"/>
  <c r="E184" i="10"/>
  <c r="I184" i="10" s="1"/>
  <c r="E251" i="10"/>
  <c r="E270" i="10"/>
  <c r="E269" i="10" s="1"/>
  <c r="E268" i="10" s="1"/>
  <c r="E267" i="10" s="1"/>
  <c r="E306" i="10"/>
  <c r="F52" i="10"/>
  <c r="F112" i="10"/>
  <c r="F111" i="10" s="1"/>
  <c r="E112" i="10"/>
  <c r="E111" i="10" s="1"/>
  <c r="H108" i="10"/>
  <c r="J108" i="10"/>
  <c r="I96" i="10"/>
  <c r="I109" i="10"/>
  <c r="E250" i="10"/>
  <c r="E249" i="10"/>
  <c r="E248" i="10" s="1"/>
  <c r="I248" i="10" s="1"/>
  <c r="E41" i="10"/>
  <c r="I42" i="10"/>
  <c r="E177" i="10"/>
  <c r="E176" i="10" s="1"/>
  <c r="I178" i="10"/>
  <c r="E40" i="10"/>
  <c r="I221" i="10"/>
  <c r="I222" i="10"/>
  <c r="E195" i="10"/>
  <c r="E194" i="10" s="1"/>
  <c r="I194" i="10" s="1"/>
  <c r="E229" i="10"/>
  <c r="E228" i="10"/>
  <c r="E227" i="10" s="1"/>
  <c r="E52" i="10"/>
  <c r="E51" i="10" s="1"/>
  <c r="F269" i="10"/>
  <c r="F268" i="10" s="1"/>
  <c r="F267" i="10" s="1"/>
  <c r="I213" i="10"/>
  <c r="I212" i="10"/>
  <c r="I65" i="10"/>
  <c r="H60" i="10"/>
  <c r="H52" i="10" s="1"/>
  <c r="I54" i="10"/>
  <c r="E183" i="10"/>
  <c r="I183" i="10" s="1"/>
  <c r="H249" i="10"/>
  <c r="I250" i="10"/>
  <c r="I177" i="10"/>
  <c r="J53" i="10"/>
  <c r="H239" i="10"/>
  <c r="H238" i="10" s="1"/>
  <c r="J238" i="10"/>
  <c r="J88" i="10"/>
  <c r="J14" i="10"/>
  <c r="I14" i="10"/>
  <c r="J80" i="10"/>
  <c r="I80" i="10"/>
  <c r="J116" i="10"/>
  <c r="I116" i="10"/>
  <c r="J45" i="10"/>
  <c r="I45" i="10"/>
  <c r="J114" i="10"/>
  <c r="I114" i="10"/>
  <c r="J210" i="10"/>
  <c r="H209" i="10"/>
  <c r="I209" i="10" s="1"/>
  <c r="I10" i="10"/>
  <c r="J37" i="10"/>
  <c r="I31" i="10"/>
  <c r="F7" i="10"/>
  <c r="F6" i="10" s="1"/>
  <c r="J60" i="10"/>
  <c r="I60" i="10"/>
  <c r="H208" i="10"/>
  <c r="H248" i="10"/>
  <c r="I249" i="10"/>
  <c r="H207" i="10"/>
  <c r="J207" i="10" s="1"/>
  <c r="F207" i="10"/>
  <c r="J208" i="10"/>
  <c r="I208" i="10"/>
  <c r="E207" i="10"/>
  <c r="J209" i="10"/>
  <c r="H107" i="10"/>
  <c r="H106" i="10" s="1"/>
  <c r="I246" i="10"/>
  <c r="I245" i="10"/>
  <c r="H244" i="10"/>
  <c r="I244" i="10" s="1"/>
  <c r="H230" i="10"/>
  <c r="H195" i="10"/>
  <c r="I196" i="10"/>
  <c r="I95" i="10"/>
  <c r="H94" i="10"/>
  <c r="J107" i="10"/>
  <c r="I108" i="10"/>
  <c r="I107" i="10"/>
  <c r="I207" i="10"/>
  <c r="H243" i="10"/>
  <c r="J230" i="10"/>
  <c r="I230" i="10"/>
  <c r="H229" i="10"/>
  <c r="H228" i="10" s="1"/>
  <c r="H194" i="10"/>
  <c r="I195" i="10"/>
  <c r="H93" i="10"/>
  <c r="J93" i="10" s="1"/>
  <c r="I94" i="10"/>
  <c r="I229" i="10"/>
  <c r="I243" i="10"/>
  <c r="J194" i="10"/>
  <c r="I93" i="10"/>
  <c r="F322" i="10"/>
  <c r="F228" i="10"/>
  <c r="F227" i="10" s="1"/>
  <c r="J229" i="10"/>
  <c r="H336" i="10"/>
  <c r="H335" i="10"/>
  <c r="J335" i="10"/>
  <c r="H324" i="10"/>
  <c r="J324" i="10" s="1"/>
  <c r="J325" i="10"/>
  <c r="J137" i="10"/>
  <c r="H306" i="10"/>
  <c r="J306" i="10" s="1"/>
  <c r="F78" i="16"/>
  <c r="G78" i="16" s="1"/>
  <c r="G54" i="16"/>
  <c r="H54" i="16"/>
  <c r="H47" i="16"/>
  <c r="G28" i="16"/>
  <c r="H15" i="16"/>
  <c r="F51" i="16"/>
  <c r="G51" i="16" s="1"/>
  <c r="H78" i="16"/>
  <c r="H51" i="16"/>
  <c r="G37" i="15"/>
  <c r="F37" i="15"/>
  <c r="F35" i="15"/>
  <c r="G51" i="12"/>
  <c r="H51" i="12"/>
  <c r="G38" i="12"/>
  <c r="H38" i="12"/>
  <c r="G25" i="12"/>
  <c r="G22" i="12"/>
  <c r="H22" i="12"/>
  <c r="H23" i="12"/>
  <c r="F16" i="12"/>
  <c r="H16" i="12" s="1"/>
  <c r="G13" i="12"/>
  <c r="H227" i="10" l="1"/>
  <c r="J228" i="10"/>
  <c r="I228" i="10"/>
  <c r="I106" i="10"/>
  <c r="J106" i="10"/>
  <c r="H51" i="10"/>
  <c r="J52" i="10"/>
  <c r="I52" i="10"/>
  <c r="E136" i="10"/>
  <c r="I176" i="10"/>
  <c r="F34" i="15"/>
  <c r="G34" i="15"/>
  <c r="G8" i="12"/>
  <c r="F5" i="12"/>
  <c r="H32" i="12"/>
  <c r="F31" i="12"/>
  <c r="G32" i="12"/>
  <c r="J20" i="10"/>
  <c r="I20" i="10"/>
  <c r="F136" i="10"/>
  <c r="F5" i="10" s="1"/>
  <c r="F4" i="10" s="1"/>
  <c r="C4" i="16"/>
  <c r="C89" i="16" s="1"/>
  <c r="G48" i="16"/>
  <c r="C47" i="16"/>
  <c r="I270" i="10"/>
  <c r="J270" i="10"/>
  <c r="G38" i="16"/>
  <c r="H38" i="16"/>
  <c r="H67" i="16"/>
  <c r="G67" i="16"/>
  <c r="I275" i="10"/>
  <c r="J275" i="10"/>
  <c r="G11" i="15"/>
  <c r="F74" i="16"/>
  <c r="H323" i="10"/>
  <c r="H41" i="10"/>
  <c r="J42" i="10"/>
  <c r="G10" i="12"/>
  <c r="J82" i="10"/>
  <c r="I82" i="10"/>
  <c r="H121" i="10"/>
  <c r="I304" i="10"/>
  <c r="H303" i="10"/>
  <c r="J304" i="10"/>
  <c r="G16" i="16"/>
  <c r="H16" i="16"/>
  <c r="E9" i="10"/>
  <c r="F347" i="10"/>
  <c r="H9" i="10"/>
  <c r="G16" i="12"/>
  <c r="I251" i="10"/>
  <c r="G47" i="16"/>
  <c r="J58" i="10"/>
  <c r="I58" i="10"/>
  <c r="H113" i="10"/>
  <c r="I271" i="10"/>
  <c r="J271" i="10"/>
  <c r="I282" i="10"/>
  <c r="H277" i="10"/>
  <c r="H269" i="10" s="1"/>
  <c r="J282" i="10"/>
  <c r="E37" i="10"/>
  <c r="I37" i="10" s="1"/>
  <c r="I38" i="10"/>
  <c r="F5" i="16"/>
  <c r="H171" i="10"/>
  <c r="H164" i="10"/>
  <c r="H350" i="10"/>
  <c r="F71" i="16"/>
  <c r="H71" i="16" s="1"/>
  <c r="J143" i="10"/>
  <c r="I56" i="10"/>
  <c r="J203" i="10"/>
  <c r="J273" i="10"/>
  <c r="J278" i="10"/>
  <c r="H357" i="10"/>
  <c r="J357" i="10" s="1"/>
  <c r="H369" i="10"/>
  <c r="J369" i="10" s="1"/>
  <c r="H362" i="10"/>
  <c r="G68" i="16"/>
  <c r="J269" i="10" l="1"/>
  <c r="I269" i="10"/>
  <c r="H268" i="10"/>
  <c r="G74" i="16"/>
  <c r="H74" i="16"/>
  <c r="H5" i="12"/>
  <c r="F4" i="12"/>
  <c r="G5" i="12"/>
  <c r="H349" i="10"/>
  <c r="J350" i="10"/>
  <c r="H163" i="10"/>
  <c r="J164" i="10"/>
  <c r="J121" i="10"/>
  <c r="I121" i="10"/>
  <c r="I51" i="10"/>
  <c r="J51" i="10"/>
  <c r="H8" i="10"/>
  <c r="J9" i="10"/>
  <c r="I9" i="10"/>
  <c r="J171" i="10"/>
  <c r="I171" i="10"/>
  <c r="J41" i="10"/>
  <c r="I41" i="10"/>
  <c r="H40" i="10"/>
  <c r="H31" i="12"/>
  <c r="G31" i="12"/>
  <c r="H361" i="10"/>
  <c r="J362" i="10"/>
  <c r="F4" i="16"/>
  <c r="G5" i="16"/>
  <c r="H5" i="16"/>
  <c r="J277" i="10"/>
  <c r="I277" i="10"/>
  <c r="H112" i="10"/>
  <c r="J113" i="10"/>
  <c r="I113" i="10"/>
  <c r="E8" i="10"/>
  <c r="E7" i="10" s="1"/>
  <c r="E6" i="10" s="1"/>
  <c r="E5" i="10" s="1"/>
  <c r="E4" i="10" s="1"/>
  <c r="I303" i="10"/>
  <c r="J303" i="10"/>
  <c r="J323" i="10"/>
  <c r="H322" i="10"/>
  <c r="J322" i="10" s="1"/>
  <c r="I227" i="10"/>
  <c r="J227" i="10"/>
  <c r="I40" i="10" l="1"/>
  <c r="J40" i="10"/>
  <c r="J163" i="10"/>
  <c r="I163" i="10"/>
  <c r="H162" i="10"/>
  <c r="F41" i="12"/>
  <c r="H4" i="12"/>
  <c r="G4" i="12"/>
  <c r="H267" i="10"/>
  <c r="J268" i="10"/>
  <c r="I268" i="10"/>
  <c r="J361" i="10"/>
  <c r="H360" i="10"/>
  <c r="J360" i="10" s="1"/>
  <c r="I112" i="10"/>
  <c r="H111" i="10"/>
  <c r="J112" i="10"/>
  <c r="G4" i="16"/>
  <c r="F89" i="16"/>
  <c r="H4" i="16"/>
  <c r="I8" i="10"/>
  <c r="H7" i="10"/>
  <c r="J8" i="10"/>
  <c r="J349" i="10"/>
  <c r="H348" i="10"/>
  <c r="J348" i="10" l="1"/>
  <c r="H347" i="10"/>
  <c r="J347" i="10" s="1"/>
  <c r="J111" i="10"/>
  <c r="I111" i="10"/>
  <c r="H41" i="12"/>
  <c r="G41" i="12"/>
  <c r="H89" i="16"/>
  <c r="G89" i="16"/>
  <c r="H6" i="10"/>
  <c r="I7" i="10"/>
  <c r="J7" i="10"/>
  <c r="J267" i="10"/>
  <c r="I267" i="10"/>
  <c r="J162" i="10"/>
  <c r="I162" i="10"/>
  <c r="H136" i="10"/>
  <c r="I136" i="10" l="1"/>
  <c r="J136" i="10"/>
  <c r="J6" i="10"/>
  <c r="I6" i="10"/>
  <c r="H5" i="10"/>
  <c r="J5" i="10" l="1"/>
  <c r="I5" i="10"/>
  <c r="H4" i="10"/>
  <c r="I4" i="10" l="1"/>
  <c r="J4" i="10"/>
</calcChain>
</file>

<file path=xl/sharedStrings.xml><?xml version="1.0" encoding="utf-8"?>
<sst xmlns="http://schemas.openxmlformats.org/spreadsheetml/2006/main" count="717" uniqueCount="346">
  <si>
    <t>BROJČANA OZNAKA I NAZIV</t>
  </si>
  <si>
    <t>1</t>
  </si>
  <si>
    <t xml:space="preserve">Program: </t>
  </si>
  <si>
    <t xml:space="preserve">AKTIVNOST: </t>
  </si>
  <si>
    <t>3121</t>
  </si>
  <si>
    <t>NAKNADE TROŠKOVA ZAPOSLENIMA</t>
  </si>
  <si>
    <t>3212</t>
  </si>
  <si>
    <t>3211</t>
  </si>
  <si>
    <t>SLUŽBENA PUTOVANJA</t>
  </si>
  <si>
    <t>329</t>
  </si>
  <si>
    <t>OST.NESPOM.RASHODI POSLOVANJA</t>
  </si>
  <si>
    <t>323</t>
  </si>
  <si>
    <t>RASHODI ZA USLUGE</t>
  </si>
  <si>
    <t>3299</t>
  </si>
  <si>
    <t>3239</t>
  </si>
  <si>
    <t>OSTALE USLUGE</t>
  </si>
  <si>
    <t>3232</t>
  </si>
  <si>
    <t>USLUGE TEKUĆEG I INVESTICIJSKOG ODRŽAVANJA</t>
  </si>
  <si>
    <t>POSTROJENJA I OPREMA</t>
  </si>
  <si>
    <t>4221</t>
  </si>
  <si>
    <t>UREDSKA OPREMA I NAMJEŠTAJ</t>
  </si>
  <si>
    <t>3238</t>
  </si>
  <si>
    <t>RAČUNALNE USLUGE</t>
  </si>
  <si>
    <t>OSTALI NESPOMENUTI RASHODI POSLOVANJA</t>
  </si>
  <si>
    <t>OSTALI FINANCIJSKI RASHODI</t>
  </si>
  <si>
    <t>3431</t>
  </si>
  <si>
    <t>BANKARSKE USLUGE I USLUGE PLATNOG PROMETA</t>
  </si>
  <si>
    <t>SLUŽBENA, RADNA I ZAŠTITNA ODJEĆA I OBUĆA</t>
  </si>
  <si>
    <t>UREĐAJI, STROJEVI I OPREMA ZA OSTALE NAMJENE</t>
  </si>
  <si>
    <t>3234</t>
  </si>
  <si>
    <t>3223</t>
  </si>
  <si>
    <t>ENERGIJA</t>
  </si>
  <si>
    <t>USLUGE PROMIDŽBE I INFORMIRANJA</t>
  </si>
  <si>
    <t>3221</t>
  </si>
  <si>
    <t>UREDSKI MATERIJAL I OSTALI MATERIJALNI RASHODI</t>
  </si>
  <si>
    <t>3224</t>
  </si>
  <si>
    <t>SITNI INVENTAR I AUTO GUME</t>
  </si>
  <si>
    <t>3231</t>
  </si>
  <si>
    <t>USLUGE TELEFONA, POŠTE I PRIJEVOZA</t>
  </si>
  <si>
    <t>KOMUNALNE USLUGE</t>
  </si>
  <si>
    <t>3295</t>
  </si>
  <si>
    <t>PRISTOJBE I NAKNADE</t>
  </si>
  <si>
    <t>MATERIJAL I SIROVINE</t>
  </si>
  <si>
    <t>ZDRAVSTVENE I VETERINARSKE USLUGE</t>
  </si>
  <si>
    <t>IZVOR FINANCIRANJA</t>
  </si>
  <si>
    <t>6 = 5/2*100</t>
  </si>
  <si>
    <t>INDEKS 1</t>
  </si>
  <si>
    <t>INDEKS 2</t>
  </si>
  <si>
    <t xml:space="preserve">Račun prihoda/
primitka </t>
  </si>
  <si>
    <t>Naziv računa</t>
  </si>
  <si>
    <t>Indeks</t>
  </si>
  <si>
    <t>6=5/2*100</t>
  </si>
  <si>
    <t>7=5/4*100</t>
  </si>
  <si>
    <t>Prihodi iz nadležnog proračuna i od HZZO-a temeljem ugovornih obveza</t>
  </si>
  <si>
    <t>Prihodi iz nadležnog proračuna za financiranje rashoda poslovanja</t>
  </si>
  <si>
    <t>Prihodi iz nadležnog proračuna za financiranje rashoda za nabavu nefinancijske imovine</t>
  </si>
  <si>
    <t>Prihodi od prodaje proizvoda i robe te pruženih usluga i prihodi od donacija</t>
  </si>
  <si>
    <t>Donacije od pravnih i fizičkih osoba izvan općeg proračuna</t>
  </si>
  <si>
    <t>Prihodi po posebnim propisima</t>
  </si>
  <si>
    <t>Sufinanciranje cijene usluge, participacije i slično</t>
  </si>
  <si>
    <t>Pomoći iz inozemstva i od subjekata unutar općeg proračuna</t>
  </si>
  <si>
    <t>Pomoći od izvanproračunskih korisnika</t>
  </si>
  <si>
    <t>Pomoći proračunskim korisnicima iz proračuna koji im nije nadležan</t>
  </si>
  <si>
    <t xml:space="preserve">UKUPNO PRIHODI </t>
  </si>
  <si>
    <t>Račun rashoda/
izdatka</t>
  </si>
  <si>
    <t>Rashodi za zaposlene</t>
  </si>
  <si>
    <t>Plaće</t>
  </si>
  <si>
    <t>Plaće za redovan rad</t>
  </si>
  <si>
    <t xml:space="preserve">Ostali rashodi za zaposlene </t>
  </si>
  <si>
    <t>Doprinosi na plaće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</si>
  <si>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</si>
  <si>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</si>
  <si>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</si>
  <si>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</si>
  <si>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</si>
  <si>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</si>
  <si>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</si>
  <si>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</si>
  <si>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</si>
  <si>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</si>
  <si>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</si>
  <si>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</si>
  <si>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</si>
  <si>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Službena,radna i zaštitna odjeća i obuća</t>
  </si>
  <si>
    <t>Rashodi za usluge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</si>
  <si>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</si>
  <si>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</si>
  <si>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</si>
  <si>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</si>
  <si>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</si>
  <si>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</si>
  <si>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</si>
  <si>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</si>
  <si>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 xml:space="preserve">Naknade troškova osobama izvan radnog odnosa </t>
  </si>
  <si>
    <t>Ostali nespomenuti rashodi poslovanja</t>
  </si>
  <si>
    <t>Premija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</si>
  <si>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</si>
  <si>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</si>
  <si>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</si>
  <si>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</si>
  <si>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</si>
  <si>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</si>
  <si>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</si>
  <si>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</si>
  <si>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</si>
  <si>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</si>
  <si>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</si>
  <si>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</si>
  <si>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Sportska i glazbena oprema</t>
  </si>
  <si>
    <t>Uređaji,strojevi i oprema za ostale namjene</t>
  </si>
  <si>
    <t>Knjige</t>
  </si>
  <si>
    <t>UKUPNO RASHODI</t>
  </si>
  <si>
    <t>3293</t>
  </si>
  <si>
    <t>Plaće za prekovremeni rad</t>
  </si>
  <si>
    <t>Plaće za posebne uvjete rada</t>
  </si>
  <si>
    <t>Tekuće pomoći proračunskim korisnicima dr. proračuna</t>
  </si>
  <si>
    <t>Tekući prijenosi između između prorač.korisnika istog proračuna</t>
  </si>
  <si>
    <t>Ostale naknade građanima i kućanstvima iz proračuna</t>
  </si>
  <si>
    <t>Mjerni i kontrolni uređaji</t>
  </si>
  <si>
    <t>Rashodi za nabavu nefinancijske imovine</t>
  </si>
  <si>
    <t>Licence</t>
  </si>
  <si>
    <t>Knjige, umjetnička djela i ostalie izložb.vrijednosti</t>
  </si>
  <si>
    <t>Tisak</t>
  </si>
  <si>
    <t>Tekuće pomoći proračunskim korisnicima iz proračuna koji im nije nadležan</t>
  </si>
  <si>
    <t>Kapitalne pomoći proračunskim korisnicima iz proračuna koji im nije nadležan</t>
  </si>
  <si>
    <t xml:space="preserve">Pomoći temeljem prijenosa EU sredstava </t>
  </si>
  <si>
    <t>Tekuće pomoćći temeljem prijenosa EU sredstava</t>
  </si>
  <si>
    <t>Prihodi iz proračuna za financiranje redovne djelatnosti</t>
  </si>
  <si>
    <t>Prihodi od imovine</t>
  </si>
  <si>
    <t>Prihodi od financijske imovine - kamate a vista</t>
  </si>
  <si>
    <t>Prihodi od nefinancijske imovine - najam</t>
  </si>
  <si>
    <t>Prihodi od administrativnih pristojbi i po posebnim propisima</t>
  </si>
  <si>
    <t>Prihodi od pruženih usluga - najam</t>
  </si>
  <si>
    <t>Prihodi od prodaje robe i pruženih usluga</t>
  </si>
  <si>
    <t>Tekuće donacije  od pravnih i fizičkih osoba izvan općeg proračuna</t>
  </si>
  <si>
    <t xml:space="preserve">PRIHODI PO IZVORIMA FINANCIRANJA </t>
  </si>
  <si>
    <t>Opći prihodi i primici</t>
  </si>
  <si>
    <t>Donacije</t>
  </si>
  <si>
    <t xml:space="preserve">Prihodi za posebne namjene </t>
  </si>
  <si>
    <t>Pomoći</t>
  </si>
  <si>
    <t>Vlastiti prihodi</t>
  </si>
  <si>
    <t xml:space="preserve">Sveukupno </t>
  </si>
  <si>
    <t>Tekuće pomoći od izvanproračunskih korisnika</t>
  </si>
  <si>
    <t>Kamate na oročena sredstva</t>
  </si>
  <si>
    <t>Prihodi od zakupa i iznajmljivanja imovine</t>
  </si>
  <si>
    <t>Rashodi za nabavu neproizvedene dugotrajne imovine</t>
  </si>
  <si>
    <t xml:space="preserve">RASHODI PO IZVORIMA FINANCIRANJA </t>
  </si>
  <si>
    <t>MATERIJALNI RASHODI</t>
  </si>
  <si>
    <t>RASHODI POSLOVANJA</t>
  </si>
  <si>
    <t>FINANCIJSKI RASHODI</t>
  </si>
  <si>
    <t>RASHODI ZA NABAVU PROIZVEDENE DUGOTRAJNE IMOVINE</t>
  </si>
  <si>
    <t>SAŽETAK</t>
  </si>
  <si>
    <t>A. RAČUN PRIHODA I RASHODA</t>
  </si>
  <si>
    <t>OPIS</t>
  </si>
  <si>
    <t>6 PRIHODI POSLOVANJA</t>
  </si>
  <si>
    <t>7 PRIHODI OD PRODAJE NEFINANCIJSKE IMOVINE</t>
  </si>
  <si>
    <t>UKUPNO PRIHODI</t>
  </si>
  <si>
    <t>3 RASHODI POSLOVANJA</t>
  </si>
  <si>
    <t>4 RASHODI ZA NABAVU NEFINANCIJSKE IMOVINE</t>
  </si>
  <si>
    <t>Razlika</t>
  </si>
  <si>
    <t>B. RAČUN FINANCIRANJA</t>
  </si>
  <si>
    <t>8 PRIMICI OD FINANCIJSKE IMOVINE I ZADUŽIVANJA</t>
  </si>
  <si>
    <t>5 IZDACI ZA FINANCIJSKU IMOVINU I OTPLATE ZAJMOVA</t>
  </si>
  <si>
    <t>NETO FINANCIRANJE</t>
  </si>
  <si>
    <t>REKAPITULACIJA</t>
  </si>
  <si>
    <t>UKUPNI PRIHODI</t>
  </si>
  <si>
    <t>VIŠAK PRETHODNIH GODINA</t>
  </si>
  <si>
    <t>PRIMICI OD FINANCIJSKE IMOVINE I ZADUŽIVANJA</t>
  </si>
  <si>
    <t>UKUPNO RASPOLOŽIVA SREDSTVA</t>
  </si>
  <si>
    <t>UKUPNI RASHODI</t>
  </si>
  <si>
    <t>IZDACI ZA FINANCIJSKU IMOVINU I OTPLATU ZAJMOVA</t>
  </si>
  <si>
    <t>UKUPNO RASPOREĐENA SREDSTVA</t>
  </si>
  <si>
    <t>C. RASPOLOŽIVA SREDSTVA IZ PRETHODNE GODINE</t>
  </si>
  <si>
    <t>VIŠAK / MANJAK IZ PRETHODNE GODINE KOJI ĆE SE POKRITI U TEKUĆOJ GODINI</t>
  </si>
  <si>
    <t>VIŠAK / MANJAK + RASPOLOŽIVA SREDSTVA IZ PRETHODNIH GODINA + NETO FINANCIRANJE</t>
  </si>
  <si>
    <t>D. INFORMACIJA O UKUPNOM VIŠKU/MANJKU DONESENOM IZ PRETHODNE GODINE</t>
  </si>
  <si>
    <t>UKUPAN DONOS VIŠKA / MANJKA IZ PRETHODNE GODINE</t>
  </si>
  <si>
    <t>Prihodi od prodaje nefinancijske imovine</t>
  </si>
  <si>
    <t>Prihodi od prodaje proizvedene dugotrajne imovine</t>
  </si>
  <si>
    <t>Prihodi od prodaje građevinskih objekata</t>
  </si>
  <si>
    <t>Prihodi poslovanja</t>
  </si>
  <si>
    <t>Izvor financiranja</t>
  </si>
  <si>
    <t>Naziv izvora financiranja</t>
  </si>
  <si>
    <t xml:space="preserve">Ostvarenje 2021. </t>
  </si>
  <si>
    <t>OSTVARENJE/ IZVRŠENJE 2021</t>
  </si>
  <si>
    <t>IZVRŠENJE 2021</t>
  </si>
  <si>
    <t>ŠKOLA ZA TURIZAM, UGOSTITELJSTVO I TRGOVINU PULA</t>
  </si>
  <si>
    <t>Redovna djelatnost srednjoškolsko obrazovanje</t>
  </si>
  <si>
    <t>Plaće i drugi rashodi za zaposlene SŠ</t>
  </si>
  <si>
    <t>RASHODI ZA ZAPOSLENE</t>
  </si>
  <si>
    <t>PLAĆE (BRUTO)</t>
  </si>
  <si>
    <t>PLAĆE ZA REDOVAN RAD</t>
  </si>
  <si>
    <t>OSTALI ZARASHODE ZA ZAPOSLENE</t>
  </si>
  <si>
    <t>DOPRINOSI NA PLAĆE</t>
  </si>
  <si>
    <t>DOPRINOS ZA OBVEZNO ZDRAVSTVENO OSIGUR.</t>
  </si>
  <si>
    <t>A220101</t>
  </si>
  <si>
    <t>Materijalni rashodi SŠ po kriterijima</t>
  </si>
  <si>
    <t>STRUČNO USAVRŠAVANJE ZAPOSLENIKA</t>
  </si>
  <si>
    <t>OSTALE NAKNADE</t>
  </si>
  <si>
    <t>RASHODI ZA MATERIJAL I ENERGIJU</t>
  </si>
  <si>
    <t>MATERIJAL I DIJELOVI ZA TEKUĆE I INVESTICIJSKO ODRŽAVANJE</t>
  </si>
  <si>
    <t>INTELEKTUALNE USLUGE</t>
  </si>
  <si>
    <t>REPREZENTACIJA</t>
  </si>
  <si>
    <t>ČLANARINE I NORME</t>
  </si>
  <si>
    <t>ZATEZNE KAMATE</t>
  </si>
  <si>
    <t>Redovna djelatnost srednjih škola - minimalni standard</t>
  </si>
  <si>
    <t>Programi obrazovanja iznad standarda</t>
  </si>
  <si>
    <t>A220102</t>
  </si>
  <si>
    <t>Materijalni rashodi SŠ po stvarnom trošku</t>
  </si>
  <si>
    <t>NAKNADE ZA PRIJEVOZ, ZA RAD NA TERENU I ODVOJENI ŽIVOT</t>
  </si>
  <si>
    <t>PREMIJE OSIGURANJA</t>
  </si>
  <si>
    <t>A220103</t>
  </si>
  <si>
    <t>Materijalni rashodi SŠ - drugi izvori</t>
  </si>
  <si>
    <t>NAKNADE TROŠKOVA OSOBAMA IZVAN RADNOG ODNOSA</t>
  </si>
  <si>
    <t>DOPRINOS ZA OBVEZNO OSIGURANJE U SLUČAJU NEZAPOSLENOSTI</t>
  </si>
  <si>
    <t>A230102</t>
  </si>
  <si>
    <t>A230104</t>
  </si>
  <si>
    <t>POMOĆNICI U NASTAVI</t>
  </si>
  <si>
    <t>INTELEKTUALNE I OSOBNE USLUGE</t>
  </si>
  <si>
    <t>A230147</t>
  </si>
  <si>
    <t>PRIPRAVNIK</t>
  </si>
  <si>
    <t>OSTALI RASHODI ZA ZAPOSLENE</t>
  </si>
  <si>
    <t>A230168</t>
  </si>
  <si>
    <t>EU PROJEKTI KOD PRORAČUNSKIH KORISNIKA ERASMUS</t>
  </si>
  <si>
    <t>A230184</t>
  </si>
  <si>
    <t>ZAVIČAJNA NASTAVA</t>
  </si>
  <si>
    <t>A230199</t>
  </si>
  <si>
    <t>ŠKOLSKA SHEMA</t>
  </si>
  <si>
    <t>KNJIGE, UMJETNIČKA DJELA I OSTALE IZLOŽBENE VRIJEDNOSTI</t>
  </si>
  <si>
    <t xml:space="preserve">KNJIGE </t>
  </si>
  <si>
    <t>Opremanje u srednjim školama</t>
  </si>
  <si>
    <t>K240601</t>
  </si>
  <si>
    <t>Školski namještaj i oprema</t>
  </si>
  <si>
    <t>K240602</t>
  </si>
  <si>
    <t>Opremanje biblioteke</t>
  </si>
  <si>
    <t>KLIK - ERDF</t>
  </si>
  <si>
    <t>T910201</t>
  </si>
  <si>
    <t>Provedba projekta KLIK - ERDF</t>
  </si>
  <si>
    <t>POMOĆI DANE U INOZEMSTVO I UNUTAR OPĆE DRŽAVE</t>
  </si>
  <si>
    <t>POMOĆI TEMELJEM PRIJENOSA EU SREDSTAVA</t>
  </si>
  <si>
    <t>PRIJENOSI IZMEĐU PRORAČUNSKIH KORISNIKA ISTOG PRORAČUNA</t>
  </si>
  <si>
    <t>KLIK - ESF</t>
  </si>
  <si>
    <t>T910501</t>
  </si>
  <si>
    <t>Provedba projekta KLIK - ESF</t>
  </si>
  <si>
    <t>SUBVENCIJE</t>
  </si>
  <si>
    <t>SUBVENCIJE TRGOVAČKIM DRUŠTVIMA, ZADRUGAMA, POLJOPRIVREDNICIMA I OBTRNICIMA IZ EU SREDSTAVA</t>
  </si>
  <si>
    <t>POMOĆI DANE U INOZESTVO I UNUTAR OPĆE DRŽAVE</t>
  </si>
  <si>
    <t>TEKUĆI PRIJENOSI IZMEĐU PRORAČUNSKIH KORISNIKA ISTOG PRORAČUNA</t>
  </si>
  <si>
    <t>Prihodi za posebne namjene sa srednje škole</t>
  </si>
  <si>
    <t>Donacije za srednje škole</t>
  </si>
  <si>
    <t>PRIHODI OD PRODAJE IMOVINE ZA SREDNJE ŠKOLE</t>
  </si>
  <si>
    <t>Rashodi poslovanja</t>
  </si>
  <si>
    <t xml:space="preserve">Izvršenje 2021. </t>
  </si>
  <si>
    <t>Ostale naknade troškova zaposlenima</t>
  </si>
  <si>
    <t>Kapitalni prijenosi između proračunskih korisnika istog proračuna</t>
  </si>
  <si>
    <t>Kapitalni prijenosi između proračunskih korisnika istog proračuna temeljem prijenosa EU sredstava</t>
  </si>
  <si>
    <t>Zatezne kamate</t>
  </si>
  <si>
    <t>Kapitalne pomoći temeljem prijenosa EU sredstava</t>
  </si>
  <si>
    <t>Prihodi od zateznih kamata</t>
  </si>
  <si>
    <t>Kazne, upravne mjere i ostali prihodi</t>
  </si>
  <si>
    <t>Ostali prihodi</t>
  </si>
  <si>
    <t>A220104</t>
  </si>
  <si>
    <t>KOMUNIKACIJSKA OPREMA</t>
  </si>
  <si>
    <t>OPREMA ZA ODRŽAVANJE I ZAŠTITU</t>
  </si>
  <si>
    <t>ZAKUPNINE I NAJAMNINE</t>
  </si>
  <si>
    <t>T907801</t>
  </si>
  <si>
    <t>POMOĆNICI U NASTAVI - MOZAIK 3</t>
  </si>
  <si>
    <t>TROŠKOVI SUDSKIH POSTUPAKA</t>
  </si>
  <si>
    <t>TEKUĆE POMOĆI TEMELJEM PRIJENOSA EU SREDSTAVA</t>
  </si>
  <si>
    <t>MOZAIK 4</t>
  </si>
  <si>
    <t>T910801</t>
  </si>
  <si>
    <t>Provedba projekta MOZIK 4</t>
  </si>
  <si>
    <t>MOZAIK 3</t>
  </si>
  <si>
    <t>NAKNADE GRAĐANIMA I KUĆANSTVIMA U NOVCU</t>
  </si>
  <si>
    <t>RAČUNALA I RAČUNALNA OPREMA</t>
  </si>
  <si>
    <t>Provedba projekta MOZAIK 4</t>
  </si>
  <si>
    <t>OSTALE NAKNADE GRAĐANIMA I KUĆANSTVIMA IZ PRORAČUNA</t>
  </si>
  <si>
    <t>Troškovi sudskih sporova</t>
  </si>
  <si>
    <t>Subvencije</t>
  </si>
  <si>
    <t>Subvencije trgovačkim društvima, zadrugama, poljoprivrednicima o brtnicima iz EU sredstva</t>
  </si>
  <si>
    <t>Pomoći temeljem prijenosa EU sredstava</t>
  </si>
  <si>
    <t>Tekuće pomoći temeljem prijenosa EU sredstava</t>
  </si>
  <si>
    <t>Tekući prijenosi između proračunskih korisnika istog proračuna temeljem prijenosa EU sredstava</t>
  </si>
  <si>
    <t>Naknade građanima i kućanstvima u novcu</t>
  </si>
  <si>
    <t>Pomoći unutar općeg proračuna</t>
  </si>
  <si>
    <t>Tekuće pomoći unutar općeg proračuna</t>
  </si>
  <si>
    <t>Pomoći od međunarodnih organizacija te institucija i tijela EU</t>
  </si>
  <si>
    <t>Tekuće pomoći od institucija i tijela EU</t>
  </si>
  <si>
    <t xml:space="preserve">7 =5/3*100 </t>
  </si>
  <si>
    <t>KLASA:</t>
  </si>
  <si>
    <t>URBROJ:</t>
  </si>
  <si>
    <t>PREDSJEDNICA ŠKOLSKOG ODBORA:</t>
  </si>
  <si>
    <t>Vesna Pavletić</t>
  </si>
  <si>
    <t>Pula,</t>
  </si>
  <si>
    <t>7=5/3*100</t>
  </si>
  <si>
    <t xml:space="preserve">IZVJEŠTAJ O IZVRŠENJU FINANCIJSKOG PLANA ZA 2022. GODINU 
PO PROGRAMSKOJ I  EKONOMSKOJ KLASIFIKACIJI I IZVORIMA FINANCIRANJA </t>
  </si>
  <si>
    <t>IZVORNI PLAN 2022</t>
  </si>
  <si>
    <t>TEKUĆI PLAN 2022</t>
  </si>
  <si>
    <t>IZVRŠENJE 2022</t>
  </si>
  <si>
    <t>IZVRŠENJE RASHODA I IZDATAKA ZA 2022.G.</t>
  </si>
  <si>
    <t>Izvršenje 2021.</t>
  </si>
  <si>
    <t>Izvorni plan 2022</t>
  </si>
  <si>
    <t>Tekući plan 2022</t>
  </si>
  <si>
    <t>Izvršenje 2022.</t>
  </si>
  <si>
    <t>OSTVARENJE PRIHODA I PRIMITAKA ZA 2022.G.</t>
  </si>
  <si>
    <t xml:space="preserve">Ostvarenje 2022. </t>
  </si>
  <si>
    <t>OSTVARENJE/ IZVRŠENJE 2022</t>
  </si>
  <si>
    <t>NAKNADE TROPKOVA OSOBAMA IZVAN RADNOG ODNOSA</t>
  </si>
  <si>
    <t>RASHODI ZA NABAVUNEFINANCIJSKE IMOVINE</t>
  </si>
  <si>
    <t>NAKNADE GRAĐANIMA I KUĆANSTVIMA</t>
  </si>
  <si>
    <t>NAKNADE GRAĐANIMAI KUĆANSTVIMA NA TEMELJU OSIGURANJA I DRUGE NAKNADE</t>
  </si>
  <si>
    <t>A230101</t>
  </si>
  <si>
    <t>MATERIJALNI RASHODI IZNAD STANDARDA</t>
  </si>
  <si>
    <t>ŽUPANIJSKA NATJECANJA</t>
  </si>
  <si>
    <t>POMOĆI DANE U INOZEMSTVO I UNUTAR OPĆEG PRORAČUNA</t>
  </si>
  <si>
    <t>POMOĆI PRORAČUNSKIM KORISNICIMA DRUGIH PRORAČUNA</t>
  </si>
  <si>
    <t>TEKUĆE POMOĆI PRORAČUNSKIM KORISNICIMA DRUGIH PRORAČUNA</t>
  </si>
  <si>
    <t>PLAĆE</t>
  </si>
  <si>
    <t>DOPRINOSI ZA OBVEZNO ZDRAVSTVENO OSIGURANJE</t>
  </si>
  <si>
    <t>MOZAIK 5</t>
  </si>
  <si>
    <t>Provedba projekta MOZAIK 5</t>
  </si>
  <si>
    <t xml:space="preserve">OSTALI RASHODI </t>
  </si>
  <si>
    <t>KAZNE, PENALI I NAKNADE ŠTETA</t>
  </si>
  <si>
    <t>NAKNADE ŠTETA PRAVNIM I FIZIČKIM OSOBAMA</t>
  </si>
  <si>
    <t>A230204</t>
  </si>
  <si>
    <t>Provedba kurikuluma</t>
  </si>
  <si>
    <t>NAKNADE GRAĐANIMA I KUĆANSTVIMA NA TEMELJU OSIGURANJA I DRUGE NAKNADE</t>
  </si>
  <si>
    <t>Investicijsko održavanje srednjih škola</t>
  </si>
  <si>
    <t>A240201</t>
  </si>
  <si>
    <t>Investicijsko održavanje srednjih škola- minimalni standard</t>
  </si>
  <si>
    <t>KAPITALNI PRIJENOSI IZMEĐU PRORAČUNSKIH KORISNIKA</t>
  </si>
  <si>
    <t>NEGATIVNE TEČAJNE RAZLIKE</t>
  </si>
  <si>
    <t xml:space="preserve">OSTALI RASHODI   </t>
  </si>
  <si>
    <t xml:space="preserve">KAZNE, PENALI I NAKNADE </t>
  </si>
  <si>
    <t xml:space="preserve">Izvorni plan 2022 </t>
  </si>
  <si>
    <t xml:space="preserve">Izvršenje 2022. </t>
  </si>
  <si>
    <t>Kapitalne donacije</t>
  </si>
  <si>
    <t>Izvorni plan 2022.</t>
  </si>
  <si>
    <t>Tekući plan 2022.</t>
  </si>
  <si>
    <t>T921101</t>
  </si>
  <si>
    <t>Pula, 28.03.2023.</t>
  </si>
  <si>
    <t>28.03.2023.</t>
  </si>
  <si>
    <t>KLASA: 003-06/21-02/29</t>
  </si>
  <si>
    <t>URBROJ: 2168-21-23-11</t>
  </si>
  <si>
    <t>003-06/21-02/29</t>
  </si>
  <si>
    <t>2168-21-23-11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</si>
</sst>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5" formatCode="[$-1041A]#,##0.00;\-\ #,##0.00"/>
    <numFmt numFmtId="192" formatCode="#,##0.00\ _k_n"/>
  </numFmts>
  <fonts count="13" x14ac:knownFonts="1">
    <font>
      <sz val="10"/>
      <name val="Arial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3" fillId="0" borderId="0" xfId="0" applyFont="1" applyAlignment="1">
      <alignment readingOrder="1"/>
    </xf>
    <xf numFmtId="0" fontId="4" fillId="0" borderId="0" xfId="0" applyFont="1" applyAlignment="1" applyProtection="1">
      <alignment wrapText="1" readingOrder="1"/>
      <protection locked="0"/>
    </xf>
    <xf numFmtId="0" fontId="5" fillId="0" borderId="0" xfId="0" applyFont="1" applyAlignment="1">
      <alignment readingOrder="1"/>
    </xf>
    <xf numFmtId="0" fontId="1" fillId="0" borderId="0" xfId="0" applyFont="1" applyAlignment="1">
      <alignment readingOrder="1"/>
    </xf>
    <xf numFmtId="192" fontId="3" fillId="0" borderId="1" xfId="0" quotePrefix="1" applyNumberFormat="1" applyFont="1" applyFill="1" applyBorder="1" applyAlignment="1">
      <alignment horizontal="center" vertical="center" wrapText="1"/>
    </xf>
    <xf numFmtId="192" fontId="3" fillId="0" borderId="1" xfId="0" quotePrefix="1" applyNumberFormat="1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wrapText="1" readingOrder="1"/>
      <protection locked="0"/>
    </xf>
    <xf numFmtId="185" fontId="4" fillId="0" borderId="2" xfId="0" applyNumberFormat="1" applyFont="1" applyBorder="1" applyAlignment="1" applyProtection="1">
      <alignment wrapText="1" readingOrder="1"/>
      <protection locked="0"/>
    </xf>
    <xf numFmtId="192" fontId="7" fillId="0" borderId="1" xfId="0" applyNumberFormat="1" applyFont="1" applyFill="1" applyBorder="1" applyAlignment="1">
      <alignment horizontal="center" vertical="center" wrapText="1"/>
    </xf>
    <xf numFmtId="192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wrapText="1" readingOrder="1"/>
      <protection locked="0"/>
    </xf>
    <xf numFmtId="0" fontId="1" fillId="0" borderId="1" xfId="0" applyFont="1" applyBorder="1" applyAlignment="1">
      <alignment wrapText="1" readingOrder="1"/>
    </xf>
    <xf numFmtId="185" fontId="1" fillId="0" borderId="3" xfId="0" applyNumberFormat="1" applyFont="1" applyBorder="1" applyAlignment="1" applyProtection="1">
      <alignment wrapText="1" readingOrder="1"/>
      <protection locked="0"/>
    </xf>
    <xf numFmtId="185" fontId="1" fillId="0" borderId="2" xfId="0" applyNumberFormat="1" applyFont="1" applyBorder="1" applyAlignment="1" applyProtection="1">
      <alignment wrapText="1" readingOrder="1"/>
      <protection locked="0"/>
    </xf>
    <xf numFmtId="0" fontId="10" fillId="0" borderId="0" xfId="0" applyFont="1" applyBorder="1" applyAlignment="1">
      <alignment wrapText="1" readingOrder="1"/>
    </xf>
    <xf numFmtId="185" fontId="4" fillId="0" borderId="0" xfId="0" applyNumberFormat="1" applyFont="1" applyBorder="1" applyAlignment="1" applyProtection="1">
      <alignment wrapText="1" readingOrder="1"/>
      <protection locked="0"/>
    </xf>
    <xf numFmtId="192" fontId="8" fillId="0" borderId="1" xfId="0" applyNumberFormat="1" applyFont="1" applyFill="1" applyBorder="1" applyAlignment="1">
      <alignment horizontal="center" vertical="center"/>
    </xf>
    <xf numFmtId="185" fontId="1" fillId="0" borderId="4" xfId="0" applyNumberFormat="1" applyFont="1" applyBorder="1" applyAlignment="1" applyProtection="1">
      <alignment wrapText="1" readingOrder="1"/>
      <protection locked="0"/>
    </xf>
    <xf numFmtId="0" fontId="2" fillId="0" borderId="2" xfId="0" applyFont="1" applyBorder="1" applyAlignment="1" applyProtection="1">
      <alignment horizontal="center" wrapText="1" readingOrder="1"/>
      <protection locked="0"/>
    </xf>
    <xf numFmtId="192" fontId="1" fillId="0" borderId="1" xfId="0" applyNumberFormat="1" applyFont="1" applyFill="1" applyBorder="1" applyAlignment="1">
      <alignment horizontal="center" wrapText="1" readingOrder="1"/>
    </xf>
    <xf numFmtId="192" fontId="1" fillId="0" borderId="1" xfId="0" applyNumberFormat="1" applyFont="1" applyFill="1" applyBorder="1" applyAlignment="1">
      <alignment horizontal="center" readingOrder="1"/>
    </xf>
    <xf numFmtId="1" fontId="11" fillId="0" borderId="1" xfId="0" applyNumberFormat="1" applyFont="1" applyFill="1" applyBorder="1" applyAlignment="1">
      <alignment horizontal="center" wrapText="1" readingOrder="1"/>
    </xf>
    <xf numFmtId="1" fontId="11" fillId="0" borderId="1" xfId="0" quotePrefix="1" applyNumberFormat="1" applyFont="1" applyFill="1" applyBorder="1" applyAlignment="1">
      <alignment horizontal="center" wrapText="1" readingOrder="1"/>
    </xf>
    <xf numFmtId="192" fontId="11" fillId="0" borderId="1" xfId="0" quotePrefix="1" applyNumberFormat="1" applyFont="1" applyFill="1" applyBorder="1" applyAlignment="1">
      <alignment horizontal="center" wrapText="1" readingOrder="1"/>
    </xf>
    <xf numFmtId="192" fontId="11" fillId="0" borderId="1" xfId="0" quotePrefix="1" applyNumberFormat="1" applyFont="1" applyFill="1" applyBorder="1" applyAlignment="1">
      <alignment horizontal="center" readingOrder="1"/>
    </xf>
    <xf numFmtId="3" fontId="1" fillId="0" borderId="0" xfId="0" applyNumberFormat="1" applyFont="1" applyFill="1"/>
    <xf numFmtId="4" fontId="1" fillId="0" borderId="0" xfId="0" applyNumberFormat="1" applyFont="1" applyFill="1" applyAlignment="1">
      <alignment horizontal="right" wrapText="1"/>
    </xf>
    <xf numFmtId="192" fontId="1" fillId="0" borderId="0" xfId="0" applyNumberFormat="1" applyFont="1" applyFill="1" applyAlignment="1">
      <alignment horizontal="center" vertical="center" wrapText="1"/>
    </xf>
    <xf numFmtId="192" fontId="1" fillId="0" borderId="0" xfId="0" applyNumberFormat="1" applyFont="1" applyFill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quotePrefix="1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/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horizontal="center" vertical="center" wrapText="1"/>
    </xf>
    <xf numFmtId="3" fontId="3" fillId="0" borderId="0" xfId="0" quotePrefix="1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3" fontId="7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vertical="center"/>
    </xf>
    <xf numFmtId="4" fontId="7" fillId="0" borderId="1" xfId="0" quotePrefix="1" applyNumberFormat="1" applyFont="1" applyFill="1" applyBorder="1" applyAlignment="1">
      <alignment horizontal="right" vertical="center" wrapText="1"/>
    </xf>
    <xf numFmtId="3" fontId="7" fillId="0" borderId="0" xfId="0" quotePrefix="1" applyNumberFormat="1" applyFont="1" applyFill="1" applyBorder="1" applyAlignment="1">
      <alignment vertical="center"/>
    </xf>
    <xf numFmtId="192" fontId="7" fillId="0" borderId="0" xfId="0" applyNumberFormat="1" applyFont="1" applyFill="1" applyBorder="1" applyAlignment="1">
      <alignment horizontal="center" vertical="center"/>
    </xf>
    <xf numFmtId="3" fontId="7" fillId="0" borderId="0" xfId="0" quotePrefix="1" applyNumberFormat="1" applyFont="1" applyFill="1" applyAlignment="1">
      <alignment horizontal="center" vertical="center"/>
    </xf>
    <xf numFmtId="192" fontId="7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right"/>
    </xf>
    <xf numFmtId="3" fontId="8" fillId="0" borderId="0" xfId="0" applyNumberFormat="1" applyFont="1" applyFill="1"/>
    <xf numFmtId="4" fontId="7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3" fontId="7" fillId="0" borderId="0" xfId="0" applyNumberFormat="1" applyFont="1" applyFill="1"/>
    <xf numFmtId="3" fontId="7" fillId="0" borderId="1" xfId="0" quotePrefix="1" applyNumberFormat="1" applyFont="1" applyFill="1" applyBorder="1" applyAlignment="1">
      <alignment horizontal="left" vertical="center"/>
    </xf>
    <xf numFmtId="3" fontId="7" fillId="0" borderId="0" xfId="0" quotePrefix="1" applyNumberFormat="1" applyFont="1" applyFill="1" applyAlignment="1">
      <alignment horizontal="left" vertical="center"/>
    </xf>
    <xf numFmtId="3" fontId="7" fillId="0" borderId="1" xfId="0" quotePrefix="1" applyNumberFormat="1" applyFont="1" applyFill="1" applyBorder="1" applyAlignment="1">
      <alignment horizontal="center" vertical="center"/>
    </xf>
    <xf numFmtId="4" fontId="7" fillId="0" borderId="1" xfId="0" quotePrefix="1" applyNumberFormat="1" applyFont="1" applyFill="1" applyBorder="1" applyAlignment="1">
      <alignment horizontal="right" vertical="center"/>
    </xf>
    <xf numFmtId="4" fontId="7" fillId="0" borderId="0" xfId="0" quotePrefix="1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right" vertical="center" wrapText="1"/>
    </xf>
    <xf numFmtId="192" fontId="3" fillId="0" borderId="0" xfId="0" applyNumberFormat="1" applyFont="1" applyFill="1" applyAlignment="1">
      <alignment horizontal="center" vertical="center"/>
    </xf>
    <xf numFmtId="4" fontId="7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center" vertical="center"/>
    </xf>
    <xf numFmtId="3" fontId="7" fillId="0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left" vertical="center" wrapText="1"/>
    </xf>
    <xf numFmtId="192" fontId="3" fillId="0" borderId="0" xfId="0" applyNumberFormat="1" applyFont="1" applyFill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center"/>
    </xf>
    <xf numFmtId="0" fontId="3" fillId="0" borderId="1" xfId="0" quotePrefix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horizontal="left"/>
    </xf>
    <xf numFmtId="0" fontId="10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horizontal="right" vertical="center" wrapText="1"/>
    </xf>
    <xf numFmtId="192" fontId="7" fillId="4" borderId="1" xfId="0" applyNumberFormat="1" applyFont="1" applyFill="1" applyBorder="1" applyAlignment="1">
      <alignment horizontal="center" vertical="center" wrapText="1"/>
    </xf>
    <xf numFmtId="192" fontId="7" fillId="4" borderId="1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3" fontId="7" fillId="4" borderId="1" xfId="0" quotePrefix="1" applyNumberFormat="1" applyFont="1" applyFill="1" applyBorder="1" applyAlignment="1">
      <alignment horizontal="left" vertical="center"/>
    </xf>
    <xf numFmtId="3" fontId="7" fillId="4" borderId="1" xfId="0" quotePrefix="1" applyNumberFormat="1" applyFont="1" applyFill="1" applyBorder="1" applyAlignment="1">
      <alignment vertical="center"/>
    </xf>
    <xf numFmtId="3" fontId="7" fillId="4" borderId="1" xfId="0" applyNumberFormat="1" applyFont="1" applyFill="1" applyBorder="1" applyAlignment="1">
      <alignment horizontal="left" vertical="center" wrapText="1"/>
    </xf>
    <xf numFmtId="3" fontId="7" fillId="4" borderId="7" xfId="0" applyNumberFormat="1" applyFont="1" applyFill="1" applyBorder="1" applyAlignment="1">
      <alignment horizontal="left" vertical="center"/>
    </xf>
    <xf numFmtId="3" fontId="7" fillId="4" borderId="7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/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4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185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7" fillId="2" borderId="1" xfId="0" applyFont="1" applyFill="1" applyBorder="1" applyAlignment="1" applyProtection="1">
      <alignment horizontal="left" vertical="center" wrapText="1" readingOrder="1"/>
      <protection locked="0"/>
    </xf>
    <xf numFmtId="0" fontId="7" fillId="2" borderId="1" xfId="0" applyFont="1" applyFill="1" applyBorder="1" applyAlignment="1" applyProtection="1">
      <alignment vertical="center" wrapText="1" readingOrder="1"/>
      <protection locked="0"/>
    </xf>
    <xf numFmtId="185" fontId="7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0" fontId="7" fillId="0" borderId="1" xfId="0" applyFont="1" applyBorder="1" applyAlignment="1" applyProtection="1">
      <alignment vertical="top" wrapText="1" readingOrder="1"/>
      <protection locked="0"/>
    </xf>
    <xf numFmtId="0" fontId="7" fillId="0" borderId="1" xfId="0" applyFont="1" applyBorder="1" applyAlignment="1" applyProtection="1">
      <alignment vertical="center" wrapText="1" readingOrder="1"/>
      <protection locked="0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8" fillId="0" borderId="1" xfId="0" applyNumberFormat="1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horizontal="left" vertical="top" wrapText="1" readingOrder="1"/>
      <protection locked="0"/>
    </xf>
    <xf numFmtId="0" fontId="8" fillId="0" borderId="1" xfId="0" applyFont="1" applyBorder="1" applyAlignment="1" applyProtection="1">
      <alignment horizontal="center" vertical="center" wrapText="1" readingOrder="1"/>
      <protection locked="0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85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185" fontId="7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right" vertical="center"/>
    </xf>
    <xf numFmtId="4" fontId="7" fillId="4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Fill="1" applyBorder="1" applyAlignment="1">
      <alignment horizontal="right" vertical="center"/>
    </xf>
    <xf numFmtId="4" fontId="8" fillId="0" borderId="8" xfId="0" applyNumberFormat="1" applyFont="1" applyFill="1" applyBorder="1" applyAlignment="1">
      <alignment horizontal="right" vertical="center"/>
    </xf>
    <xf numFmtId="4" fontId="7" fillId="4" borderId="1" xfId="0" quotePrefix="1" applyNumberFormat="1" applyFont="1" applyFill="1" applyBorder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 readingOrder="1"/>
      <protection locked="0"/>
    </xf>
    <xf numFmtId="192" fontId="3" fillId="0" borderId="1" xfId="0" quotePrefix="1" applyNumberFormat="1" applyFont="1" applyFill="1" applyBorder="1" applyAlignment="1">
      <alignment horizontal="center" vertical="center" wrapText="1" readingOrder="1"/>
    </xf>
    <xf numFmtId="192" fontId="3" fillId="0" borderId="1" xfId="0" quotePrefix="1" applyNumberFormat="1" applyFont="1" applyFill="1" applyBorder="1" applyAlignment="1">
      <alignment horizontal="center" vertical="center" readingOrder="1"/>
    </xf>
    <xf numFmtId="0" fontId="3" fillId="0" borderId="0" xfId="0" applyFont="1" applyAlignment="1">
      <alignment vertical="center" readingOrder="1"/>
    </xf>
    <xf numFmtId="3" fontId="8" fillId="0" borderId="0" xfId="0" applyNumberFormat="1" applyFont="1" applyFill="1" applyAlignment="1">
      <alignment horizontal="center" vertical="center"/>
    </xf>
    <xf numFmtId="0" fontId="8" fillId="0" borderId="1" xfId="0" applyFont="1" applyBorder="1" applyAlignment="1" applyProtection="1">
      <alignment vertical="top" wrapText="1" readingOrder="1"/>
      <protection locked="0"/>
    </xf>
    <xf numFmtId="0" fontId="8" fillId="0" borderId="1" xfId="0" applyFont="1" applyBorder="1" applyAlignment="1" applyProtection="1">
      <alignment vertical="center" wrapText="1" readingOrder="1"/>
      <protection locked="0"/>
    </xf>
    <xf numFmtId="185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0" xfId="0" applyFont="1"/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7" fillId="5" borderId="1" xfId="0" applyFont="1" applyFill="1" applyBorder="1" applyAlignment="1" applyProtection="1">
      <alignment horizontal="left" vertical="top" wrapText="1" readingOrder="1"/>
      <protection locked="0"/>
    </xf>
    <xf numFmtId="0" fontId="7" fillId="5" borderId="1" xfId="0" applyFont="1" applyFill="1" applyBorder="1" applyAlignment="1" applyProtection="1">
      <alignment vertical="top" wrapText="1" readingOrder="1"/>
      <protection locked="0"/>
    </xf>
    <xf numFmtId="0" fontId="7" fillId="5" borderId="1" xfId="0" applyFont="1" applyFill="1" applyBorder="1" applyAlignment="1" applyProtection="1">
      <alignment vertical="center" wrapText="1" readingOrder="1"/>
      <protection locked="0"/>
    </xf>
    <xf numFmtId="4" fontId="7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6" borderId="0" xfId="0" applyFont="1" applyFill="1"/>
    <xf numFmtId="0" fontId="8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 applyProtection="1">
      <alignment horizontal="left" vertical="top" wrapText="1" readingOrder="1"/>
      <protection locked="0"/>
    </xf>
    <xf numFmtId="0" fontId="7" fillId="7" borderId="1" xfId="0" applyFont="1" applyFill="1" applyBorder="1" applyAlignment="1" applyProtection="1">
      <alignment horizontal="center" vertical="center" wrapText="1" readingOrder="1"/>
      <protection locked="0"/>
    </xf>
    <xf numFmtId="4" fontId="7" fillId="7" borderId="1" xfId="0" applyNumberFormat="1" applyFont="1" applyFill="1" applyBorder="1" applyAlignment="1" applyProtection="1">
      <alignment horizontal="right" vertical="center" wrapText="1"/>
      <protection locked="0"/>
    </xf>
    <xf numFmtId="185" fontId="7" fillId="7" borderId="1" xfId="0" applyNumberFormat="1" applyFont="1" applyFill="1" applyBorder="1" applyAlignment="1" applyProtection="1">
      <alignment horizontal="center" vertical="center" wrapText="1" readingOrder="1"/>
      <protection locked="0"/>
    </xf>
    <xf numFmtId="192" fontId="8" fillId="0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/>
    <xf numFmtId="4" fontId="7" fillId="0" borderId="0" xfId="0" applyNumberFormat="1" applyFont="1"/>
    <xf numFmtId="0" fontId="7" fillId="8" borderId="1" xfId="0" applyFont="1" applyFill="1" applyBorder="1" applyAlignment="1" applyProtection="1">
      <alignment horizontal="left" vertical="center" wrapText="1" readingOrder="1"/>
      <protection locked="0"/>
    </xf>
    <xf numFmtId="0" fontId="7" fillId="8" borderId="1" xfId="0" applyFont="1" applyFill="1" applyBorder="1" applyAlignment="1" applyProtection="1">
      <alignment vertical="center" wrapText="1" readingOrder="1"/>
      <protection locked="0"/>
    </xf>
    <xf numFmtId="4" fontId="7" fillId="4" borderId="1" xfId="0" applyNumberFormat="1" applyFont="1" applyFill="1" applyBorder="1" applyAlignment="1" applyProtection="1">
      <alignment horizontal="right" vertical="center" wrapText="1"/>
      <protection locked="0"/>
    </xf>
    <xf numFmtId="185" fontId="7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 applyProtection="1">
      <alignment wrapText="1" readingOrder="1"/>
      <protection locked="0"/>
    </xf>
    <xf numFmtId="0" fontId="3" fillId="0" borderId="0" xfId="0" applyFont="1" applyAlignment="1">
      <alignment readingOrder="1"/>
    </xf>
    <xf numFmtId="0" fontId="3" fillId="0" borderId="0" xfId="0" applyFont="1" applyBorder="1" applyAlignment="1" applyProtection="1">
      <alignment horizontal="left" wrapText="1" readingOrder="1"/>
      <protection locked="0"/>
    </xf>
    <xf numFmtId="0" fontId="3" fillId="0" borderId="9" xfId="0" applyFont="1" applyBorder="1" applyAlignment="1" applyProtection="1">
      <alignment horizontal="left" wrapText="1" readingOrder="1"/>
      <protection locked="0"/>
    </xf>
    <xf numFmtId="0" fontId="6" fillId="0" borderId="0" xfId="0" applyFont="1" applyAlignment="1" applyProtection="1">
      <alignment horizontal="center" wrapText="1" readingOrder="1"/>
      <protection locked="0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quotePrefix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3" fillId="0" borderId="5" xfId="0" quotePrefix="1" applyNumberFormat="1" applyFont="1" applyFill="1" applyBorder="1" applyAlignment="1">
      <alignment horizontal="center" vertical="center" wrapText="1"/>
    </xf>
    <xf numFmtId="0" fontId="3" fillId="0" borderId="8" xfId="0" quotePrefix="1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/>
    </xf>
    <xf numFmtId="1" fontId="3" fillId="0" borderId="5" xfId="0" quotePrefix="1" applyNumberFormat="1" applyFont="1" applyFill="1" applyBorder="1" applyAlignment="1">
      <alignment horizontal="center" vertical="center" wrapText="1"/>
    </xf>
    <xf numFmtId="1" fontId="3" fillId="0" borderId="8" xfId="0" quotePrefix="1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 readingOrder="1"/>
      <protection locked="0"/>
    </xf>
    <xf numFmtId="0" fontId="8" fillId="0" borderId="8" xfId="0" applyFont="1" applyBorder="1" applyAlignment="1">
      <alignment horizontal="center" vertical="center"/>
    </xf>
    <xf numFmtId="1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E0"/>
      <rgbColor rgb="00FF0000"/>
      <rgbColor rgb="000000CD"/>
      <rgbColor rgb="00FFFFFF"/>
      <rgbColor rgb="000000FF"/>
      <rgbColor rgb="000000CD"/>
      <rgbColor rgb="00FFFF00"/>
      <rgbColor rgb="004169E1"/>
      <rgbColor rgb="00FFFFE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showGridLines="0" tabSelected="1" topLeftCell="A7" zoomScaleNormal="100" workbookViewId="0">
      <selection activeCell="A46" sqref="A46"/>
    </sheetView>
  </sheetViews>
  <sheetFormatPr defaultRowHeight="12.75" x14ac:dyDescent="0.2"/>
  <cols>
    <col min="1" max="1" width="33.42578125" style="4" customWidth="1"/>
    <col min="2" max="4" width="15.42578125" style="4" bestFit="1" customWidth="1"/>
    <col min="5" max="5" width="15.28515625" style="4" customWidth="1"/>
    <col min="6" max="6" width="13.140625" style="4" customWidth="1"/>
    <col min="7" max="7" width="18.5703125" style="4" customWidth="1"/>
    <col min="8" max="16384" width="9.140625" style="4"/>
  </cols>
  <sheetData>
    <row r="1" spans="1:7" s="1" customFormat="1" ht="26.85" customHeight="1" x14ac:dyDescent="0.2">
      <c r="A1" s="166" t="s">
        <v>151</v>
      </c>
      <c r="B1" s="166"/>
      <c r="C1" s="166"/>
      <c r="D1" s="166"/>
      <c r="E1" s="166"/>
      <c r="F1" s="166"/>
      <c r="G1" s="166"/>
    </row>
    <row r="2" spans="1:7" s="1" customFormat="1" ht="17.100000000000001" customHeight="1" x14ac:dyDescent="0.2">
      <c r="A2" s="162" t="s">
        <v>152</v>
      </c>
      <c r="B2" s="162"/>
      <c r="C2" s="163"/>
      <c r="D2" s="163"/>
      <c r="E2" s="163"/>
    </row>
    <row r="3" spans="1:7" s="134" customFormat="1" ht="38.25" x14ac:dyDescent="0.2">
      <c r="A3" s="131" t="s">
        <v>153</v>
      </c>
      <c r="B3" s="131" t="s">
        <v>184</v>
      </c>
      <c r="C3" s="131" t="s">
        <v>296</v>
      </c>
      <c r="D3" s="131" t="s">
        <v>297</v>
      </c>
      <c r="E3" s="131" t="s">
        <v>306</v>
      </c>
      <c r="F3" s="132" t="s">
        <v>50</v>
      </c>
      <c r="G3" s="133" t="s">
        <v>50</v>
      </c>
    </row>
    <row r="4" spans="1:7" s="3" customFormat="1" ht="12" x14ac:dyDescent="0.2">
      <c r="A4" s="19">
        <v>1</v>
      </c>
      <c r="B4" s="22">
        <v>2</v>
      </c>
      <c r="C4" s="23">
        <v>3</v>
      </c>
      <c r="D4" s="23">
        <v>4</v>
      </c>
      <c r="E4" s="23">
        <v>5</v>
      </c>
      <c r="F4" s="24" t="s">
        <v>51</v>
      </c>
      <c r="G4" s="25" t="s">
        <v>294</v>
      </c>
    </row>
    <row r="5" spans="1:7" x14ac:dyDescent="0.2">
      <c r="A5" s="7" t="s">
        <v>154</v>
      </c>
      <c r="B5" s="8">
        <v>22281304.129999999</v>
      </c>
      <c r="C5" s="8">
        <v>43093774</v>
      </c>
      <c r="D5" s="8"/>
      <c r="E5" s="8">
        <v>33954358.210000001</v>
      </c>
      <c r="F5" s="20">
        <f>E5/B5*100</f>
        <v>152.38945625396838</v>
      </c>
      <c r="G5" s="21">
        <f t="shared" ref="G5:G11" si="0">E5/C5*100</f>
        <v>78.791795329877587</v>
      </c>
    </row>
    <row r="6" spans="1:7" ht="25.5" x14ac:dyDescent="0.2">
      <c r="A6" s="7" t="s">
        <v>155</v>
      </c>
      <c r="B6" s="8">
        <v>2121</v>
      </c>
      <c r="C6" s="8">
        <v>1600</v>
      </c>
      <c r="D6" s="8"/>
      <c r="E6" s="8">
        <v>1799.37</v>
      </c>
      <c r="F6" s="20">
        <f t="shared" ref="F6:F11" si="1">E6/B6*100</f>
        <v>84.835926449787834</v>
      </c>
      <c r="G6" s="21">
        <f t="shared" si="0"/>
        <v>112.46062500000001</v>
      </c>
    </row>
    <row r="7" spans="1:7" x14ac:dyDescent="0.2">
      <c r="A7" s="7" t="s">
        <v>156</v>
      </c>
      <c r="B7" s="8">
        <f>SUM(B5:B6)</f>
        <v>22283425.129999999</v>
      </c>
      <c r="C7" s="8">
        <f>SUM(C5:C6)</f>
        <v>43095374</v>
      </c>
      <c r="D7" s="8"/>
      <c r="E7" s="8">
        <f>E5+E6</f>
        <v>33956157.579999998</v>
      </c>
      <c r="F7" s="20">
        <f t="shared" si="1"/>
        <v>152.38302631620618</v>
      </c>
      <c r="G7" s="21">
        <f t="shared" si="0"/>
        <v>78.793045350992884</v>
      </c>
    </row>
    <row r="8" spans="1:7" x14ac:dyDescent="0.2">
      <c r="A8" s="7" t="s">
        <v>157</v>
      </c>
      <c r="B8" s="8">
        <v>20468169.129999999</v>
      </c>
      <c r="C8" s="8">
        <v>45513751.810000002</v>
      </c>
      <c r="D8" s="8"/>
      <c r="E8" s="8">
        <v>34848609.810000002</v>
      </c>
      <c r="F8" s="20">
        <f t="shared" si="1"/>
        <v>170.2575818514355</v>
      </c>
      <c r="G8" s="21">
        <f t="shared" si="0"/>
        <v>76.567209742404231</v>
      </c>
    </row>
    <row r="9" spans="1:7" ht="25.5" x14ac:dyDescent="0.2">
      <c r="A9" s="7" t="s">
        <v>158</v>
      </c>
      <c r="B9" s="8">
        <v>169442.1</v>
      </c>
      <c r="C9" s="8">
        <v>259152.42</v>
      </c>
      <c r="D9" s="8"/>
      <c r="E9" s="8">
        <v>164500.46</v>
      </c>
      <c r="F9" s="20">
        <f t="shared" si="1"/>
        <v>97.083581943330486</v>
      </c>
      <c r="G9" s="21">
        <f t="shared" si="0"/>
        <v>63.476335663776553</v>
      </c>
    </row>
    <row r="10" spans="1:7" x14ac:dyDescent="0.2">
      <c r="A10" s="7" t="s">
        <v>111</v>
      </c>
      <c r="B10" s="8">
        <f>SUM(B8:B9)</f>
        <v>20637611.23</v>
      </c>
      <c r="C10" s="8">
        <f>SUM(C8:C9)</f>
        <v>45772904.230000004</v>
      </c>
      <c r="D10" s="8"/>
      <c r="E10" s="8">
        <f>E8+E9</f>
        <v>35013110.270000003</v>
      </c>
      <c r="F10" s="20">
        <f t="shared" si="1"/>
        <v>169.65679738701039</v>
      </c>
      <c r="G10" s="21">
        <f t="shared" si="0"/>
        <v>76.493093149750521</v>
      </c>
    </row>
    <row r="11" spans="1:7" x14ac:dyDescent="0.2">
      <c r="A11" s="7" t="s">
        <v>159</v>
      </c>
      <c r="B11" s="8">
        <f>B7-B10</f>
        <v>1645813.8999999985</v>
      </c>
      <c r="C11" s="8">
        <f>C7-C10</f>
        <v>-2677530.2300000042</v>
      </c>
      <c r="D11" s="8"/>
      <c r="E11" s="8">
        <f>E7-E10</f>
        <v>-1056952.6900000051</v>
      </c>
      <c r="F11" s="20">
        <f t="shared" si="1"/>
        <v>-64.220668570122413</v>
      </c>
      <c r="G11" s="21">
        <f t="shared" si="0"/>
        <v>39.474911549364784</v>
      </c>
    </row>
    <row r="12" spans="1:7" ht="409.6" hidden="1" customHeight="1" x14ac:dyDescent="0.2"/>
    <row r="13" spans="1:7" ht="16.149999999999999" customHeight="1" x14ac:dyDescent="0.2"/>
    <row r="14" spans="1:7" s="1" customFormat="1" ht="17.100000000000001" customHeight="1" x14ac:dyDescent="0.2">
      <c r="A14" s="162" t="s">
        <v>160</v>
      </c>
      <c r="B14" s="162"/>
      <c r="C14" s="163"/>
      <c r="D14" s="163"/>
      <c r="E14" s="163"/>
    </row>
    <row r="15" spans="1:7" s="134" customFormat="1" ht="38.25" x14ac:dyDescent="0.2">
      <c r="A15" s="131" t="s">
        <v>153</v>
      </c>
      <c r="B15" s="131" t="s">
        <v>184</v>
      </c>
      <c r="C15" s="131" t="s">
        <v>296</v>
      </c>
      <c r="D15" s="131" t="s">
        <v>297</v>
      </c>
      <c r="E15" s="131" t="s">
        <v>306</v>
      </c>
      <c r="F15" s="132" t="s">
        <v>50</v>
      </c>
      <c r="G15" s="133" t="s">
        <v>50</v>
      </c>
    </row>
    <row r="16" spans="1:7" s="3" customFormat="1" ht="12" x14ac:dyDescent="0.2">
      <c r="A16" s="19">
        <v>1</v>
      </c>
      <c r="B16" s="22">
        <v>2</v>
      </c>
      <c r="C16" s="23">
        <v>3</v>
      </c>
      <c r="D16" s="23">
        <v>4</v>
      </c>
      <c r="E16" s="23">
        <v>5</v>
      </c>
      <c r="F16" s="24" t="s">
        <v>51</v>
      </c>
      <c r="G16" s="25" t="s">
        <v>52</v>
      </c>
    </row>
    <row r="17" spans="1:7" ht="25.5" x14ac:dyDescent="0.2">
      <c r="A17" s="7" t="s">
        <v>161</v>
      </c>
      <c r="B17" s="8">
        <v>0</v>
      </c>
      <c r="C17" s="8">
        <v>0</v>
      </c>
      <c r="D17" s="8">
        <v>0</v>
      </c>
      <c r="E17" s="8">
        <v>0</v>
      </c>
      <c r="F17" s="20">
        <v>0</v>
      </c>
      <c r="G17" s="21">
        <v>0</v>
      </c>
    </row>
    <row r="18" spans="1:7" ht="25.5" x14ac:dyDescent="0.2">
      <c r="A18" s="7" t="s">
        <v>162</v>
      </c>
      <c r="B18" s="8">
        <v>0</v>
      </c>
      <c r="C18" s="8">
        <v>0</v>
      </c>
      <c r="D18" s="8">
        <v>0</v>
      </c>
      <c r="E18" s="8">
        <v>0</v>
      </c>
      <c r="F18" s="20">
        <v>0</v>
      </c>
      <c r="G18" s="21">
        <v>0</v>
      </c>
    </row>
    <row r="19" spans="1:7" x14ac:dyDescent="0.2">
      <c r="A19" s="7" t="s">
        <v>163</v>
      </c>
      <c r="B19" s="8">
        <f>B17-B18</f>
        <v>0</v>
      </c>
      <c r="C19" s="8">
        <f>C17-C18</f>
        <v>0</v>
      </c>
      <c r="D19" s="8">
        <f>D17-D18</f>
        <v>0</v>
      </c>
      <c r="E19" s="8">
        <f>E17-E18</f>
        <v>0</v>
      </c>
      <c r="F19" s="20">
        <v>0</v>
      </c>
      <c r="G19" s="21">
        <v>0</v>
      </c>
    </row>
    <row r="20" spans="1:7" x14ac:dyDescent="0.2">
      <c r="A20" s="2"/>
      <c r="B20" s="2"/>
      <c r="C20" s="2"/>
      <c r="D20" s="2"/>
      <c r="E20" s="2"/>
    </row>
    <row r="21" spans="1:7" s="1" customFormat="1" ht="18" customHeight="1" x14ac:dyDescent="0.2">
      <c r="A21" s="164" t="s">
        <v>172</v>
      </c>
      <c r="B21" s="164"/>
      <c r="C21" s="164"/>
      <c r="D21" s="164"/>
      <c r="E21" s="11"/>
    </row>
    <row r="22" spans="1:7" ht="38.25" x14ac:dyDescent="0.2">
      <c r="A22" s="12" t="s">
        <v>173</v>
      </c>
      <c r="B22" s="8">
        <v>409032.58</v>
      </c>
      <c r="C22" s="8">
        <v>2054846.48</v>
      </c>
      <c r="D22" s="8">
        <v>0</v>
      </c>
      <c r="E22" s="8">
        <v>2053239.23</v>
      </c>
      <c r="F22" s="20">
        <f>E22/B22*100</f>
        <v>501.97449552796013</v>
      </c>
      <c r="G22" s="21">
        <f>E22/C22*100</f>
        <v>99.921782477881266</v>
      </c>
    </row>
    <row r="23" spans="1:7" ht="38.25" x14ac:dyDescent="0.2">
      <c r="A23" s="12" t="s">
        <v>174</v>
      </c>
      <c r="B23" s="18">
        <f>B11+B19+B22</f>
        <v>2054846.4799999986</v>
      </c>
      <c r="C23" s="18">
        <v>0</v>
      </c>
      <c r="D23" s="18">
        <v>0</v>
      </c>
      <c r="E23" s="18">
        <f>E11+E19+E22</f>
        <v>996286.53999999491</v>
      </c>
      <c r="F23" s="20">
        <f>E23/B23*100</f>
        <v>48.484718916811516</v>
      </c>
      <c r="G23" s="21">
        <v>0</v>
      </c>
    </row>
    <row r="24" spans="1:7" ht="14.25" customHeight="1" x14ac:dyDescent="0.2"/>
    <row r="25" spans="1:7" s="1" customFormat="1" ht="18" customHeight="1" x14ac:dyDescent="0.2">
      <c r="A25" s="164" t="s">
        <v>175</v>
      </c>
      <c r="B25" s="164"/>
      <c r="C25" s="165"/>
      <c r="D25" s="165"/>
      <c r="E25" s="165"/>
    </row>
    <row r="26" spans="1:7" ht="25.5" x14ac:dyDescent="0.2">
      <c r="A26" s="12" t="s">
        <v>176</v>
      </c>
      <c r="B26" s="13">
        <v>409032.58</v>
      </c>
      <c r="C26" s="14">
        <v>2054846.48</v>
      </c>
      <c r="D26" s="14"/>
      <c r="E26" s="14">
        <v>2053239.23</v>
      </c>
      <c r="F26" s="20">
        <f>E26/B26*100</f>
        <v>501.97449552796013</v>
      </c>
      <c r="G26" s="21">
        <f>E26/C26*100</f>
        <v>99.921782477881266</v>
      </c>
    </row>
    <row r="27" spans="1:7" x14ac:dyDescent="0.2">
      <c r="A27" s="15"/>
      <c r="B27" s="16"/>
      <c r="C27" s="16"/>
      <c r="D27" s="16"/>
      <c r="E27" s="16"/>
    </row>
    <row r="28" spans="1:7" s="1" customFormat="1" ht="17.100000000000001" customHeight="1" x14ac:dyDescent="0.2">
      <c r="A28" s="162" t="s">
        <v>164</v>
      </c>
      <c r="B28" s="162"/>
      <c r="C28" s="163"/>
      <c r="D28" s="163"/>
      <c r="E28" s="163"/>
    </row>
    <row r="29" spans="1:7" s="134" customFormat="1" ht="38.25" x14ac:dyDescent="0.2">
      <c r="A29" s="131" t="s">
        <v>153</v>
      </c>
      <c r="B29" s="131" t="s">
        <v>184</v>
      </c>
      <c r="C29" s="131" t="s">
        <v>296</v>
      </c>
      <c r="D29" s="131" t="s">
        <v>297</v>
      </c>
      <c r="E29" s="131" t="s">
        <v>306</v>
      </c>
      <c r="F29" s="132" t="s">
        <v>50</v>
      </c>
      <c r="G29" s="133" t="s">
        <v>50</v>
      </c>
    </row>
    <row r="30" spans="1:7" s="3" customFormat="1" ht="12" x14ac:dyDescent="0.2">
      <c r="A30" s="19">
        <v>1</v>
      </c>
      <c r="B30" s="22">
        <v>2</v>
      </c>
      <c r="C30" s="23">
        <v>3</v>
      </c>
      <c r="D30" s="23">
        <v>4</v>
      </c>
      <c r="E30" s="23">
        <v>5</v>
      </c>
      <c r="F30" s="24" t="s">
        <v>51</v>
      </c>
      <c r="G30" s="25" t="s">
        <v>294</v>
      </c>
    </row>
    <row r="31" spans="1:7" x14ac:dyDescent="0.2">
      <c r="A31" s="7" t="s">
        <v>165</v>
      </c>
      <c r="B31" s="8">
        <v>22283425.129999999</v>
      </c>
      <c r="C31" s="8">
        <v>43095374</v>
      </c>
      <c r="D31" s="8">
        <f>SUM(D7)</f>
        <v>0</v>
      </c>
      <c r="E31" s="8">
        <f>SUM(E7)</f>
        <v>33956157.579999998</v>
      </c>
      <c r="F31" s="20">
        <f t="shared" ref="F31:F37" si="2">E31/B31*100</f>
        <v>152.38302631620618</v>
      </c>
      <c r="G31" s="21">
        <f>E31/C31*100</f>
        <v>78.793045350992884</v>
      </c>
    </row>
    <row r="32" spans="1:7" x14ac:dyDescent="0.2">
      <c r="A32" s="7" t="s">
        <v>166</v>
      </c>
      <c r="B32" s="8">
        <v>409032.58</v>
      </c>
      <c r="C32" s="8">
        <v>2054846.48</v>
      </c>
      <c r="D32" s="8">
        <f>SUM(D22)</f>
        <v>0</v>
      </c>
      <c r="E32" s="8">
        <v>2053239.23</v>
      </c>
      <c r="F32" s="20">
        <f t="shared" si="2"/>
        <v>501.97449552796013</v>
      </c>
      <c r="G32" s="21">
        <f>E32/C32*100</f>
        <v>99.921782477881266</v>
      </c>
    </row>
    <row r="33" spans="1:7" ht="25.5" x14ac:dyDescent="0.2">
      <c r="A33" s="7" t="s">
        <v>167</v>
      </c>
      <c r="B33" s="8">
        <v>0</v>
      </c>
      <c r="C33" s="8">
        <v>0</v>
      </c>
      <c r="D33" s="8">
        <f>SUM(D17)</f>
        <v>0</v>
      </c>
      <c r="E33" s="8">
        <f>SUM(E17)</f>
        <v>0</v>
      </c>
      <c r="F33" s="20">
        <v>0</v>
      </c>
      <c r="G33" s="21">
        <v>0</v>
      </c>
    </row>
    <row r="34" spans="1:7" ht="25.5" x14ac:dyDescent="0.2">
      <c r="A34" s="7" t="s">
        <v>168</v>
      </c>
      <c r="B34" s="8">
        <v>22692457.710000001</v>
      </c>
      <c r="C34" s="8">
        <f>C31+C32</f>
        <v>45150220.479999997</v>
      </c>
      <c r="D34" s="8">
        <f>SUM(D31:D33)</f>
        <v>0</v>
      </c>
      <c r="E34" s="8">
        <f>SUM(E31:E33)</f>
        <v>36009396.809999995</v>
      </c>
      <c r="F34" s="20">
        <f t="shared" si="2"/>
        <v>158.68442841310903</v>
      </c>
      <c r="G34" s="21">
        <f>E34/C34*100</f>
        <v>79.754642230265361</v>
      </c>
    </row>
    <row r="35" spans="1:7" x14ac:dyDescent="0.2">
      <c r="A35" s="7" t="s">
        <v>169</v>
      </c>
      <c r="B35" s="8">
        <v>20637611.23</v>
      </c>
      <c r="C35" s="8">
        <v>45772904.229999997</v>
      </c>
      <c r="D35" s="8">
        <f>SUM(D10)</f>
        <v>0</v>
      </c>
      <c r="E35" s="8">
        <f>SUM(E10)</f>
        <v>35013110.270000003</v>
      </c>
      <c r="F35" s="20">
        <f t="shared" si="2"/>
        <v>169.65679738701039</v>
      </c>
      <c r="G35" s="21">
        <f>E35/C35*100</f>
        <v>76.49309314975055</v>
      </c>
    </row>
    <row r="36" spans="1:7" ht="25.5" x14ac:dyDescent="0.2">
      <c r="A36" s="7" t="s">
        <v>170</v>
      </c>
      <c r="B36" s="8">
        <v>0</v>
      </c>
      <c r="C36" s="8">
        <v>0</v>
      </c>
      <c r="D36" s="8">
        <f>SUM(D18)</f>
        <v>0</v>
      </c>
      <c r="E36" s="8">
        <f>SUM(E18)</f>
        <v>0</v>
      </c>
      <c r="F36" s="20">
        <v>0</v>
      </c>
      <c r="G36" s="21">
        <v>0</v>
      </c>
    </row>
    <row r="37" spans="1:7" ht="25.5" x14ac:dyDescent="0.2">
      <c r="A37" s="7" t="s">
        <v>171</v>
      </c>
      <c r="B37" s="8">
        <v>20637611.23</v>
      </c>
      <c r="C37" s="8">
        <f>C35</f>
        <v>45772904.229999997</v>
      </c>
      <c r="D37" s="8">
        <f>SUM(D35:D36)</f>
        <v>0</v>
      </c>
      <c r="E37" s="8">
        <f>SUM(E35:E36)</f>
        <v>35013110.270000003</v>
      </c>
      <c r="F37" s="20">
        <f t="shared" si="2"/>
        <v>169.65679738701039</v>
      </c>
      <c r="G37" s="21">
        <f>E37/C37*100</f>
        <v>76.49309314975055</v>
      </c>
    </row>
    <row r="38" spans="1:7" ht="409.6" hidden="1" customHeight="1" x14ac:dyDescent="0.2"/>
    <row r="40" spans="1:7" x14ac:dyDescent="0.2">
      <c r="A40" s="4" t="s">
        <v>342</v>
      </c>
      <c r="E40" s="4" t="s">
        <v>291</v>
      </c>
    </row>
    <row r="41" spans="1:7" x14ac:dyDescent="0.2">
      <c r="A41" s="4" t="s">
        <v>343</v>
      </c>
      <c r="E41" s="4" t="s">
        <v>292</v>
      </c>
    </row>
    <row r="42" spans="1:7" x14ac:dyDescent="0.2">
      <c r="A42" s="4" t="s">
        <v>340</v>
      </c>
    </row>
  </sheetData>
  <mergeCells count="6">
    <mergeCell ref="A2:E2"/>
    <mergeCell ref="A14:E14"/>
    <mergeCell ref="A21:D21"/>
    <mergeCell ref="A25:E25"/>
    <mergeCell ref="A28:E28"/>
    <mergeCell ref="A1:G1"/>
  </mergeCells>
  <pageMargins left="0.59055118110236227" right="0.59055118110236227" top="0.59055118110236227" bottom="0.59055118110236227" header="0.59055118110236227" footer="0.59055118110236227"/>
  <pageSetup paperSize="9" scale="69"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view="pageBreakPreview" topLeftCell="A43" zoomScale="60" zoomScaleNormal="89" workbookViewId="0">
      <selection activeCell="B54" sqref="B54"/>
    </sheetView>
  </sheetViews>
  <sheetFormatPr defaultRowHeight="30" customHeight="1" x14ac:dyDescent="0.2"/>
  <cols>
    <col min="1" max="1" width="9.28515625" style="79" customWidth="1"/>
    <col min="2" max="2" width="42.28515625" style="26" customWidth="1"/>
    <col min="3" max="6" width="15.42578125" style="56" customWidth="1"/>
    <col min="7" max="8" width="14.28515625" style="29" customWidth="1"/>
    <col min="9" max="11" width="16.5703125" style="26" customWidth="1"/>
    <col min="12" max="15" width="15.140625" style="26" customWidth="1"/>
    <col min="16" max="16" width="16.7109375" style="26" hidden="1" customWidth="1"/>
    <col min="17" max="17" width="16.42578125" style="26" hidden="1" customWidth="1"/>
    <col min="18" max="18" width="12.5703125" style="26" hidden="1" customWidth="1"/>
    <col min="19" max="19" width="15.140625" style="26" customWidth="1"/>
    <col min="20" max="16384" width="9.140625" style="26"/>
  </cols>
  <sheetData>
    <row r="1" spans="1:10" ht="30" customHeight="1" x14ac:dyDescent="0.2">
      <c r="A1" s="167" t="s">
        <v>304</v>
      </c>
      <c r="B1" s="167"/>
      <c r="C1" s="167"/>
      <c r="D1" s="167"/>
      <c r="E1" s="167"/>
      <c r="F1" s="167"/>
      <c r="G1" s="167"/>
      <c r="H1" s="167"/>
      <c r="I1" s="97"/>
      <c r="J1" s="97"/>
    </row>
    <row r="2" spans="1:10" s="34" customFormat="1" ht="42" customHeight="1" x14ac:dyDescent="0.2">
      <c r="A2" s="76" t="s">
        <v>48</v>
      </c>
      <c r="B2" s="31" t="s">
        <v>49</v>
      </c>
      <c r="C2" s="32" t="s">
        <v>183</v>
      </c>
      <c r="D2" s="33" t="s">
        <v>301</v>
      </c>
      <c r="E2" s="33" t="s">
        <v>302</v>
      </c>
      <c r="F2" s="33" t="s">
        <v>305</v>
      </c>
      <c r="G2" s="5" t="s">
        <v>50</v>
      </c>
      <c r="H2" s="5" t="s">
        <v>50</v>
      </c>
    </row>
    <row r="3" spans="1:10" s="37" customFormat="1" ht="30" customHeight="1" x14ac:dyDescent="0.2">
      <c r="A3" s="170">
        <v>1</v>
      </c>
      <c r="B3" s="171"/>
      <c r="C3" s="125">
        <v>2</v>
      </c>
      <c r="D3" s="74">
        <v>3</v>
      </c>
      <c r="E3" s="74">
        <v>4</v>
      </c>
      <c r="F3" s="74">
        <v>5</v>
      </c>
      <c r="G3" s="6" t="s">
        <v>51</v>
      </c>
      <c r="H3" s="6" t="s">
        <v>294</v>
      </c>
    </row>
    <row r="4" spans="1:10" ht="30" customHeight="1" x14ac:dyDescent="0.2">
      <c r="A4" s="90">
        <v>6</v>
      </c>
      <c r="B4" s="91" t="s">
        <v>180</v>
      </c>
      <c r="C4" s="126">
        <f>SUM(C5,C16,C22,C25,C31,C35)</f>
        <v>22281304.130000003</v>
      </c>
      <c r="D4" s="126">
        <f>SUM(D5,D16,D22,D25,D31,D35)</f>
        <v>43093774</v>
      </c>
      <c r="E4" s="126">
        <f>SUM(E5,E16,E22,E25,E31,E35)</f>
        <v>0</v>
      </c>
      <c r="F4" s="126">
        <f>SUM(F5,F16,F22,F25,F31,F35)</f>
        <v>33954358.210000001</v>
      </c>
      <c r="G4" s="88">
        <f>F4/C4*100</f>
        <v>152.38945625396835</v>
      </c>
      <c r="H4" s="88">
        <f>F4/D4*100</f>
        <v>78.791795329877587</v>
      </c>
    </row>
    <row r="5" spans="1:10" ht="30" customHeight="1" x14ac:dyDescent="0.2">
      <c r="A5" s="38">
        <v>63</v>
      </c>
      <c r="B5" s="39" t="s">
        <v>60</v>
      </c>
      <c r="C5" s="58">
        <f>C6+C8+C10+C13</f>
        <v>14144882.84</v>
      </c>
      <c r="D5" s="58">
        <f>SUM(D8,D10,D13)</f>
        <v>32860802</v>
      </c>
      <c r="E5" s="58"/>
      <c r="F5" s="58">
        <f>F6+F8+F10+F13</f>
        <v>22608615.490000002</v>
      </c>
      <c r="G5" s="10">
        <f t="shared" ref="G5:G41" si="0">F5/C5*100</f>
        <v>159.83600391560401</v>
      </c>
      <c r="H5" s="10">
        <f>F5/D5*100</f>
        <v>68.801167695176773</v>
      </c>
    </row>
    <row r="6" spans="1:10" ht="30" customHeight="1" x14ac:dyDescent="0.2">
      <c r="A6" s="38">
        <v>632</v>
      </c>
      <c r="B6" s="39" t="s">
        <v>286</v>
      </c>
      <c r="C6" s="58">
        <v>1953337.62</v>
      </c>
      <c r="D6" s="58">
        <v>0</v>
      </c>
      <c r="E6" s="58"/>
      <c r="F6" s="58">
        <v>0</v>
      </c>
      <c r="G6" s="10">
        <v>0</v>
      </c>
      <c r="H6" s="10">
        <v>0</v>
      </c>
    </row>
    <row r="7" spans="1:10" ht="30" customHeight="1" x14ac:dyDescent="0.2">
      <c r="A7" s="42">
        <v>6323</v>
      </c>
      <c r="B7" s="43" t="s">
        <v>287</v>
      </c>
      <c r="C7" s="59">
        <v>1953337.62</v>
      </c>
      <c r="D7" s="59">
        <v>0</v>
      </c>
      <c r="E7" s="59"/>
      <c r="F7" s="59">
        <v>0</v>
      </c>
      <c r="G7" s="17">
        <v>0</v>
      </c>
      <c r="H7" s="17">
        <v>0</v>
      </c>
    </row>
    <row r="8" spans="1:10" s="41" customFormat="1" ht="30" customHeight="1" x14ac:dyDescent="0.2">
      <c r="A8" s="38">
        <v>634</v>
      </c>
      <c r="B8" s="39" t="s">
        <v>61</v>
      </c>
      <c r="C8" s="58">
        <f>C9</f>
        <v>0</v>
      </c>
      <c r="D8" s="58">
        <f>D9</f>
        <v>0</v>
      </c>
      <c r="E8" s="58"/>
      <c r="F8" s="58">
        <f>F9</f>
        <v>0</v>
      </c>
      <c r="G8" s="10" t="e">
        <f t="shared" si="0"/>
        <v>#DIV/0!</v>
      </c>
      <c r="H8" s="10">
        <v>0</v>
      </c>
    </row>
    <row r="9" spans="1:10" ht="30" customHeight="1" x14ac:dyDescent="0.2">
      <c r="A9" s="42">
        <v>6341</v>
      </c>
      <c r="B9" s="43" t="s">
        <v>142</v>
      </c>
      <c r="C9" s="59">
        <v>0</v>
      </c>
      <c r="D9" s="59">
        <v>0</v>
      </c>
      <c r="E9" s="59"/>
      <c r="F9" s="59">
        <v>0</v>
      </c>
      <c r="G9" s="10" t="e">
        <f t="shared" si="0"/>
        <v>#DIV/0!</v>
      </c>
      <c r="H9" s="17">
        <v>0</v>
      </c>
    </row>
    <row r="10" spans="1:10" s="41" customFormat="1" ht="30" customHeight="1" x14ac:dyDescent="0.2">
      <c r="A10" s="38">
        <v>636</v>
      </c>
      <c r="B10" s="39" t="s">
        <v>62</v>
      </c>
      <c r="C10" s="58">
        <f>SUM(C11:C12)</f>
        <v>10454543.020000001</v>
      </c>
      <c r="D10" s="58">
        <v>10231704</v>
      </c>
      <c r="E10" s="58"/>
      <c r="F10" s="58">
        <f>SUM(F11:F12)</f>
        <v>12165217.98</v>
      </c>
      <c r="G10" s="10">
        <f t="shared" si="0"/>
        <v>116.3629816887013</v>
      </c>
      <c r="H10" s="10">
        <f>F10/D10*100</f>
        <v>118.89728221222975</v>
      </c>
    </row>
    <row r="11" spans="1:10" ht="30" customHeight="1" x14ac:dyDescent="0.2">
      <c r="A11" s="42">
        <v>6361</v>
      </c>
      <c r="B11" s="43" t="s">
        <v>123</v>
      </c>
      <c r="C11" s="59">
        <v>10406987.380000001</v>
      </c>
      <c r="D11" s="59">
        <v>0</v>
      </c>
      <c r="E11" s="59"/>
      <c r="F11" s="59">
        <v>11483149.48</v>
      </c>
      <c r="G11" s="10">
        <f t="shared" si="0"/>
        <v>110.34076491788731</v>
      </c>
      <c r="H11" s="10">
        <v>0</v>
      </c>
    </row>
    <row r="12" spans="1:10" ht="30" customHeight="1" x14ac:dyDescent="0.2">
      <c r="A12" s="42">
        <v>6362</v>
      </c>
      <c r="B12" s="43" t="s">
        <v>124</v>
      </c>
      <c r="C12" s="59">
        <v>47555.64</v>
      </c>
      <c r="D12" s="59">
        <v>0</v>
      </c>
      <c r="E12" s="59"/>
      <c r="F12" s="59">
        <v>682068.5</v>
      </c>
      <c r="G12" s="10">
        <f t="shared" si="0"/>
        <v>1434.2536447832476</v>
      </c>
      <c r="H12" s="10">
        <v>0</v>
      </c>
    </row>
    <row r="13" spans="1:10" s="41" customFormat="1" ht="30" customHeight="1" x14ac:dyDescent="0.2">
      <c r="A13" s="38">
        <v>638</v>
      </c>
      <c r="B13" s="39" t="s">
        <v>125</v>
      </c>
      <c r="C13" s="58">
        <f>SUM(C14:C15)</f>
        <v>1737002.2000000002</v>
      </c>
      <c r="D13" s="58">
        <v>22629098</v>
      </c>
      <c r="E13" s="58"/>
      <c r="F13" s="58">
        <f>SUM(F14:F15)</f>
        <v>10443397.51</v>
      </c>
      <c r="G13" s="10">
        <f t="shared" si="0"/>
        <v>601.23110437050673</v>
      </c>
      <c r="H13" s="10">
        <f>F13/D13*100</f>
        <v>46.15030395820461</v>
      </c>
    </row>
    <row r="14" spans="1:10" ht="30" customHeight="1" x14ac:dyDescent="0.2">
      <c r="A14" s="42">
        <v>6381</v>
      </c>
      <c r="B14" s="43" t="s">
        <v>126</v>
      </c>
      <c r="C14" s="59">
        <v>1452282.07</v>
      </c>
      <c r="D14" s="59">
        <v>0</v>
      </c>
      <c r="E14" s="59"/>
      <c r="F14" s="59">
        <v>6197225.3799999999</v>
      </c>
      <c r="G14" s="10">
        <f t="shared" si="0"/>
        <v>426.72325907046417</v>
      </c>
      <c r="H14" s="10">
        <v>0</v>
      </c>
    </row>
    <row r="15" spans="1:10" ht="30" customHeight="1" x14ac:dyDescent="0.2">
      <c r="A15" s="42">
        <v>6382</v>
      </c>
      <c r="B15" s="43" t="s">
        <v>257</v>
      </c>
      <c r="C15" s="59">
        <v>284720.13</v>
      </c>
      <c r="D15" s="59">
        <v>0</v>
      </c>
      <c r="E15" s="59"/>
      <c r="F15" s="59">
        <v>4246172.13</v>
      </c>
      <c r="G15" s="10">
        <f t="shared" si="0"/>
        <v>1491.3494630674691</v>
      </c>
      <c r="H15" s="10">
        <v>0</v>
      </c>
    </row>
    <row r="16" spans="1:10" ht="30" customHeight="1" x14ac:dyDescent="0.2">
      <c r="A16" s="38">
        <v>64</v>
      </c>
      <c r="B16" s="39" t="s">
        <v>128</v>
      </c>
      <c r="C16" s="58">
        <f>SUM(C17,C20)</f>
        <v>310.71000000000004</v>
      </c>
      <c r="D16" s="58">
        <v>90</v>
      </c>
      <c r="E16" s="58"/>
      <c r="F16" s="58">
        <f>SUM(F17,F20)</f>
        <v>370.54</v>
      </c>
      <c r="G16" s="10">
        <f t="shared" si="0"/>
        <v>119.25589778249814</v>
      </c>
      <c r="H16" s="10">
        <f>F16/D16*100</f>
        <v>411.71111111111111</v>
      </c>
    </row>
    <row r="17" spans="1:17" s="41" customFormat="1" ht="30" customHeight="1" x14ac:dyDescent="0.2">
      <c r="A17" s="38">
        <v>641</v>
      </c>
      <c r="B17" s="39" t="s">
        <v>129</v>
      </c>
      <c r="C17" s="58">
        <f>SUM(C18:C19)</f>
        <v>310.71000000000004</v>
      </c>
      <c r="D17" s="58">
        <f>SUM(D18:D19)</f>
        <v>0</v>
      </c>
      <c r="E17" s="58"/>
      <c r="F17" s="58">
        <f>SUM(F18:F19)</f>
        <v>370.54</v>
      </c>
      <c r="G17" s="10">
        <f t="shared" si="0"/>
        <v>119.25589778249814</v>
      </c>
      <c r="H17" s="10">
        <v>0</v>
      </c>
    </row>
    <row r="18" spans="1:17" ht="30" customHeight="1" x14ac:dyDescent="0.2">
      <c r="A18" s="42">
        <v>6413</v>
      </c>
      <c r="B18" s="43" t="s">
        <v>143</v>
      </c>
      <c r="C18" s="59">
        <v>49.04</v>
      </c>
      <c r="D18" s="59">
        <v>0</v>
      </c>
      <c r="E18" s="59"/>
      <c r="F18" s="59">
        <v>5.57</v>
      </c>
      <c r="G18" s="10">
        <f t="shared" si="0"/>
        <v>11.358075040783035</v>
      </c>
      <c r="H18" s="17">
        <v>0</v>
      </c>
    </row>
    <row r="19" spans="1:17" ht="30" customHeight="1" x14ac:dyDescent="0.2">
      <c r="A19" s="42">
        <v>6414</v>
      </c>
      <c r="B19" s="43" t="s">
        <v>258</v>
      </c>
      <c r="C19" s="59">
        <v>261.67</v>
      </c>
      <c r="D19" s="59">
        <v>0</v>
      </c>
      <c r="E19" s="59"/>
      <c r="F19" s="59">
        <v>364.97</v>
      </c>
      <c r="G19" s="10">
        <f t="shared" si="0"/>
        <v>139.47720411204955</v>
      </c>
      <c r="H19" s="17">
        <v>0</v>
      </c>
    </row>
    <row r="20" spans="1:17" s="41" customFormat="1" ht="30" customHeight="1" x14ac:dyDescent="0.2">
      <c r="A20" s="38">
        <v>642</v>
      </c>
      <c r="B20" s="39" t="s">
        <v>130</v>
      </c>
      <c r="C20" s="58">
        <f>C21</f>
        <v>0</v>
      </c>
      <c r="D20" s="58">
        <f>D21</f>
        <v>0</v>
      </c>
      <c r="E20" s="58"/>
      <c r="F20" s="58">
        <f>F21</f>
        <v>0</v>
      </c>
      <c r="G20" s="10">
        <v>0</v>
      </c>
      <c r="H20" s="10">
        <v>0</v>
      </c>
    </row>
    <row r="21" spans="1:17" ht="30" customHeight="1" x14ac:dyDescent="0.2">
      <c r="A21" s="42">
        <v>6422</v>
      </c>
      <c r="B21" s="43" t="s">
        <v>144</v>
      </c>
      <c r="C21" s="59">
        <v>0</v>
      </c>
      <c r="D21" s="59">
        <v>0</v>
      </c>
      <c r="E21" s="59"/>
      <c r="F21" s="59">
        <v>0</v>
      </c>
      <c r="G21" s="10">
        <v>0</v>
      </c>
      <c r="H21" s="17">
        <v>0</v>
      </c>
    </row>
    <row r="22" spans="1:17" s="41" customFormat="1" ht="30" customHeight="1" x14ac:dyDescent="0.2">
      <c r="A22" s="38">
        <v>65</v>
      </c>
      <c r="B22" s="39" t="s">
        <v>131</v>
      </c>
      <c r="C22" s="58">
        <f t="shared" ref="C22:F23" si="1">C23</f>
        <v>7909</v>
      </c>
      <c r="D22" s="58">
        <f t="shared" si="1"/>
        <v>9100</v>
      </c>
      <c r="E22" s="58"/>
      <c r="F22" s="58">
        <f t="shared" si="1"/>
        <v>9100</v>
      </c>
      <c r="G22" s="10">
        <f t="shared" si="0"/>
        <v>115.05879377923884</v>
      </c>
      <c r="H22" s="10">
        <f>F22/D22*100</f>
        <v>100</v>
      </c>
    </row>
    <row r="23" spans="1:17" s="47" customFormat="1" ht="30" customHeight="1" x14ac:dyDescent="0.2">
      <c r="A23" s="38">
        <v>652</v>
      </c>
      <c r="B23" s="39" t="s">
        <v>58</v>
      </c>
      <c r="C23" s="58">
        <f t="shared" si="1"/>
        <v>7909</v>
      </c>
      <c r="D23" s="58">
        <v>9100</v>
      </c>
      <c r="E23" s="58"/>
      <c r="F23" s="58">
        <f t="shared" si="1"/>
        <v>9100</v>
      </c>
      <c r="G23" s="10">
        <f t="shared" si="0"/>
        <v>115.05879377923884</v>
      </c>
      <c r="H23" s="10">
        <f>F23/D23*100</f>
        <v>100</v>
      </c>
      <c r="I23" s="45"/>
      <c r="J23" s="45"/>
      <c r="K23" s="45"/>
      <c r="L23" s="45"/>
      <c r="M23" s="45"/>
      <c r="N23" s="46"/>
      <c r="O23" s="46"/>
      <c r="P23" s="46"/>
      <c r="Q23" s="46"/>
    </row>
    <row r="24" spans="1:17" s="41" customFormat="1" ht="30" customHeight="1" x14ac:dyDescent="0.2">
      <c r="A24" s="42">
        <v>6526</v>
      </c>
      <c r="B24" s="43" t="s">
        <v>59</v>
      </c>
      <c r="C24" s="59">
        <v>7909</v>
      </c>
      <c r="D24" s="59">
        <v>0</v>
      </c>
      <c r="E24" s="59"/>
      <c r="F24" s="59">
        <v>9100</v>
      </c>
      <c r="G24" s="10">
        <f t="shared" si="0"/>
        <v>115.05879377923884</v>
      </c>
      <c r="H24" s="10">
        <v>0</v>
      </c>
      <c r="I24" s="48"/>
      <c r="J24" s="48"/>
      <c r="K24" s="48"/>
      <c r="L24" s="48"/>
      <c r="M24" s="48"/>
      <c r="N24" s="48"/>
      <c r="O24" s="48"/>
      <c r="P24" s="49"/>
      <c r="Q24" s="49"/>
    </row>
    <row r="25" spans="1:17" ht="30" customHeight="1" x14ac:dyDescent="0.2">
      <c r="A25" s="38">
        <v>66</v>
      </c>
      <c r="B25" s="39" t="s">
        <v>56</v>
      </c>
      <c r="C25" s="58">
        <f>SUM(C26,C28)</f>
        <v>6993571.1600000001</v>
      </c>
      <c r="D25" s="58">
        <f>SUM(D26,D28)</f>
        <v>9057851</v>
      </c>
      <c r="E25" s="58"/>
      <c r="F25" s="58">
        <f>SUM(F26,F28)</f>
        <v>9929373.75</v>
      </c>
      <c r="G25" s="10">
        <f t="shared" si="0"/>
        <v>141.97859037728017</v>
      </c>
      <c r="H25" s="10">
        <f>F25/D25*100</f>
        <v>109.62173864418834</v>
      </c>
    </row>
    <row r="26" spans="1:17" s="41" customFormat="1" ht="30" customHeight="1" x14ac:dyDescent="0.2">
      <c r="A26" s="38">
        <v>661</v>
      </c>
      <c r="B26" s="39" t="s">
        <v>133</v>
      </c>
      <c r="C26" s="58">
        <f>C27</f>
        <v>6988571.1600000001</v>
      </c>
      <c r="D26" s="58">
        <v>9037150</v>
      </c>
      <c r="E26" s="58"/>
      <c r="F26" s="58">
        <f>F27</f>
        <v>9910672.5399999991</v>
      </c>
      <c r="G26" s="10">
        <f t="shared" si="0"/>
        <v>141.81257245722884</v>
      </c>
      <c r="H26" s="10">
        <f>F26/D26*100</f>
        <v>109.66590728271632</v>
      </c>
    </row>
    <row r="27" spans="1:17" ht="30" customHeight="1" x14ac:dyDescent="0.2">
      <c r="A27" s="42">
        <v>6615</v>
      </c>
      <c r="B27" s="43" t="s">
        <v>132</v>
      </c>
      <c r="C27" s="59">
        <v>6988571.1600000001</v>
      </c>
      <c r="D27" s="59">
        <v>0</v>
      </c>
      <c r="E27" s="59"/>
      <c r="F27" s="59">
        <v>9910672.5399999991</v>
      </c>
      <c r="G27" s="10">
        <f t="shared" si="0"/>
        <v>141.81257245722884</v>
      </c>
      <c r="H27" s="10">
        <v>0</v>
      </c>
    </row>
    <row r="28" spans="1:17" s="41" customFormat="1" ht="30" customHeight="1" x14ac:dyDescent="0.2">
      <c r="A28" s="38">
        <v>663</v>
      </c>
      <c r="B28" s="39" t="s">
        <v>57</v>
      </c>
      <c r="C28" s="58">
        <f>C29</f>
        <v>5000</v>
      </c>
      <c r="D28" s="58">
        <v>20701</v>
      </c>
      <c r="E28" s="58"/>
      <c r="F28" s="58">
        <f>F29+F30</f>
        <v>18701.21</v>
      </c>
      <c r="G28" s="10">
        <f>F28/C28*100</f>
        <v>374.02420000000001</v>
      </c>
      <c r="H28" s="10">
        <f>F28/D28*100</f>
        <v>90.339645427757105</v>
      </c>
    </row>
    <row r="29" spans="1:17" ht="30" customHeight="1" x14ac:dyDescent="0.2">
      <c r="A29" s="42">
        <v>6631</v>
      </c>
      <c r="B29" s="43" t="s">
        <v>134</v>
      </c>
      <c r="C29" s="59">
        <v>5000</v>
      </c>
      <c r="D29" s="59">
        <v>0</v>
      </c>
      <c r="E29" s="59"/>
      <c r="F29" s="59">
        <v>5000</v>
      </c>
      <c r="G29" s="10">
        <f>F29/C29*100</f>
        <v>100</v>
      </c>
      <c r="H29" s="10">
        <v>0</v>
      </c>
    </row>
    <row r="30" spans="1:17" ht="30" customHeight="1" x14ac:dyDescent="0.2">
      <c r="A30" s="42">
        <v>6632</v>
      </c>
      <c r="B30" s="43" t="s">
        <v>336</v>
      </c>
      <c r="C30" s="59">
        <v>0</v>
      </c>
      <c r="D30" s="59">
        <v>0</v>
      </c>
      <c r="E30" s="59"/>
      <c r="F30" s="59">
        <v>13701.21</v>
      </c>
      <c r="G30" s="10">
        <v>0</v>
      </c>
      <c r="H30" s="10">
        <v>0</v>
      </c>
    </row>
    <row r="31" spans="1:17" ht="30" customHeight="1" x14ac:dyDescent="0.2">
      <c r="A31" s="38">
        <v>67</v>
      </c>
      <c r="B31" s="39" t="s">
        <v>53</v>
      </c>
      <c r="C31" s="58">
        <f>C32</f>
        <v>1129236.3899999999</v>
      </c>
      <c r="D31" s="58">
        <f>D32</f>
        <v>1162931</v>
      </c>
      <c r="E31" s="58"/>
      <c r="F31" s="58">
        <f>F32</f>
        <v>1376213.46</v>
      </c>
      <c r="G31" s="10">
        <f t="shared" si="0"/>
        <v>121.87115755276005</v>
      </c>
      <c r="H31" s="10">
        <f>F31/D31*100</f>
        <v>118.34007864611056</v>
      </c>
    </row>
    <row r="32" spans="1:17" ht="30" customHeight="1" x14ac:dyDescent="0.2">
      <c r="A32" s="38">
        <v>671</v>
      </c>
      <c r="B32" s="39" t="s">
        <v>127</v>
      </c>
      <c r="C32" s="58">
        <f>SUM(C33:C34)</f>
        <v>1129236.3899999999</v>
      </c>
      <c r="D32" s="58">
        <v>1162931</v>
      </c>
      <c r="E32" s="58"/>
      <c r="F32" s="58">
        <f>SUM(F33:F34)</f>
        <v>1376213.46</v>
      </c>
      <c r="G32" s="10">
        <f t="shared" si="0"/>
        <v>121.87115755276005</v>
      </c>
      <c r="H32" s="10">
        <f>F32/D32*100</f>
        <v>118.34007864611056</v>
      </c>
    </row>
    <row r="33" spans="1:9" ht="30" customHeight="1" x14ac:dyDescent="0.2">
      <c r="A33" s="42">
        <v>6711</v>
      </c>
      <c r="B33" s="43" t="s">
        <v>54</v>
      </c>
      <c r="C33" s="59">
        <v>1129236.3899999999</v>
      </c>
      <c r="D33" s="59">
        <v>0</v>
      </c>
      <c r="E33" s="59"/>
      <c r="F33" s="59">
        <v>1376213.46</v>
      </c>
      <c r="G33" s="10">
        <f t="shared" si="0"/>
        <v>121.87115755276005</v>
      </c>
      <c r="H33" s="10">
        <v>0</v>
      </c>
    </row>
    <row r="34" spans="1:9" ht="37.5" customHeight="1" x14ac:dyDescent="0.2">
      <c r="A34" s="42">
        <v>6712</v>
      </c>
      <c r="B34" s="84" t="s">
        <v>55</v>
      </c>
      <c r="C34" s="59">
        <v>0</v>
      </c>
      <c r="D34" s="59">
        <v>0</v>
      </c>
      <c r="E34" s="59"/>
      <c r="F34" s="59">
        <v>0</v>
      </c>
      <c r="G34" s="10">
        <v>0</v>
      </c>
      <c r="H34" s="10">
        <v>0</v>
      </c>
      <c r="I34" s="50"/>
    </row>
    <row r="35" spans="1:9" s="41" customFormat="1" ht="37.5" customHeight="1" x14ac:dyDescent="0.2">
      <c r="A35" s="149">
        <v>68</v>
      </c>
      <c r="B35" s="150" t="s">
        <v>259</v>
      </c>
      <c r="C35" s="128">
        <f t="shared" ref="C35:F36" si="2">SUM(C36)</f>
        <v>5394.03</v>
      </c>
      <c r="D35" s="128">
        <f t="shared" si="2"/>
        <v>3000</v>
      </c>
      <c r="E35" s="128"/>
      <c r="F35" s="128">
        <f t="shared" si="2"/>
        <v>30684.97</v>
      </c>
      <c r="G35" s="10">
        <f t="shared" si="0"/>
        <v>568.86910158082185</v>
      </c>
      <c r="H35" s="10">
        <f>F35/D35*100</f>
        <v>1022.8323333333334</v>
      </c>
      <c r="I35" s="50"/>
    </row>
    <row r="36" spans="1:9" s="41" customFormat="1" ht="37.5" customHeight="1" x14ac:dyDescent="0.2">
      <c r="A36" s="149">
        <v>683</v>
      </c>
      <c r="B36" s="150" t="s">
        <v>260</v>
      </c>
      <c r="C36" s="128">
        <f t="shared" si="2"/>
        <v>5394.03</v>
      </c>
      <c r="D36" s="128">
        <v>3000</v>
      </c>
      <c r="E36" s="128"/>
      <c r="F36" s="128">
        <f t="shared" si="2"/>
        <v>30684.97</v>
      </c>
      <c r="G36" s="10">
        <f t="shared" si="0"/>
        <v>568.86910158082185</v>
      </c>
      <c r="H36" s="10">
        <f>F36/D36*100</f>
        <v>1022.8323333333334</v>
      </c>
      <c r="I36" s="50"/>
    </row>
    <row r="37" spans="1:9" ht="37.5" customHeight="1" x14ac:dyDescent="0.2">
      <c r="A37" s="148">
        <v>6831</v>
      </c>
      <c r="B37" s="84" t="s">
        <v>260</v>
      </c>
      <c r="C37" s="129">
        <v>5394.03</v>
      </c>
      <c r="D37" s="129">
        <v>0</v>
      </c>
      <c r="E37" s="129"/>
      <c r="F37" s="129">
        <v>30684.97</v>
      </c>
      <c r="G37" s="10">
        <f t="shared" si="0"/>
        <v>568.86910158082185</v>
      </c>
      <c r="H37" s="10">
        <v>0</v>
      </c>
      <c r="I37" s="50"/>
    </row>
    <row r="38" spans="1:9" s="41" customFormat="1" ht="30" customHeight="1" x14ac:dyDescent="0.2">
      <c r="A38" s="89">
        <v>7</v>
      </c>
      <c r="B38" s="85" t="s">
        <v>177</v>
      </c>
      <c r="C38" s="127">
        <f>C39</f>
        <v>2121</v>
      </c>
      <c r="D38" s="127">
        <f>D39</f>
        <v>1600</v>
      </c>
      <c r="E38" s="127">
        <f>E39</f>
        <v>0</v>
      </c>
      <c r="F38" s="127">
        <f>F39</f>
        <v>1799.37</v>
      </c>
      <c r="G38" s="88">
        <f t="shared" si="0"/>
        <v>84.835926449787834</v>
      </c>
      <c r="H38" s="88">
        <f>F38/D38*100</f>
        <v>112.46062500000001</v>
      </c>
      <c r="I38" s="50"/>
    </row>
    <row r="39" spans="1:9" s="41" customFormat="1" ht="30" customHeight="1" x14ac:dyDescent="0.2">
      <c r="A39" s="83">
        <v>72</v>
      </c>
      <c r="B39" s="81" t="s">
        <v>178</v>
      </c>
      <c r="C39" s="128">
        <f>SUM(C40:C40)</f>
        <v>2121</v>
      </c>
      <c r="D39" s="128">
        <v>1600</v>
      </c>
      <c r="E39" s="128"/>
      <c r="F39" s="128">
        <f>SUM(F40:F40)</f>
        <v>1799.37</v>
      </c>
      <c r="G39" s="10">
        <f t="shared" si="0"/>
        <v>84.835926449787834</v>
      </c>
      <c r="H39" s="10">
        <f>F39/D39*100</f>
        <v>112.46062500000001</v>
      </c>
      <c r="I39" s="50"/>
    </row>
    <row r="40" spans="1:9" ht="30" customHeight="1" x14ac:dyDescent="0.2">
      <c r="A40" s="82">
        <v>721</v>
      </c>
      <c r="B40" s="80" t="s">
        <v>179</v>
      </c>
      <c r="C40" s="129">
        <v>2121</v>
      </c>
      <c r="D40" s="59">
        <v>0</v>
      </c>
      <c r="E40" s="59"/>
      <c r="F40" s="59">
        <v>1799.37</v>
      </c>
      <c r="G40" s="10">
        <f t="shared" si="0"/>
        <v>84.835926449787834</v>
      </c>
      <c r="H40" s="10">
        <v>0</v>
      </c>
      <c r="I40" s="50"/>
    </row>
    <row r="41" spans="1:9" ht="30" customHeight="1" x14ac:dyDescent="0.2">
      <c r="A41" s="92" t="s">
        <v>63</v>
      </c>
      <c r="B41" s="93"/>
      <c r="C41" s="130">
        <f>C4+C38</f>
        <v>22283425.130000003</v>
      </c>
      <c r="D41" s="130">
        <f>D38+D4</f>
        <v>43095374</v>
      </c>
      <c r="E41" s="130">
        <f>E38+E4</f>
        <v>0</v>
      </c>
      <c r="F41" s="130">
        <f>F4+F38</f>
        <v>33956157.579999998</v>
      </c>
      <c r="G41" s="88">
        <f t="shared" si="0"/>
        <v>152.38302631620616</v>
      </c>
      <c r="H41" s="88">
        <f>F41/D41*100</f>
        <v>78.793045350992884</v>
      </c>
    </row>
    <row r="42" spans="1:9" ht="30" customHeight="1" x14ac:dyDescent="0.2">
      <c r="A42" s="77"/>
      <c r="B42" s="52"/>
      <c r="C42" s="65"/>
      <c r="D42" s="65"/>
      <c r="E42" s="65"/>
      <c r="F42" s="65"/>
      <c r="G42" s="53"/>
      <c r="H42" s="53"/>
    </row>
    <row r="43" spans="1:9" s="57" customFormat="1" ht="20.25" customHeight="1" x14ac:dyDescent="0.2">
      <c r="A43" s="169" t="s">
        <v>135</v>
      </c>
      <c r="B43" s="169"/>
      <c r="C43" s="169"/>
      <c r="D43" s="169"/>
      <c r="E43" s="169"/>
      <c r="F43" s="169"/>
      <c r="G43" s="169"/>
      <c r="H43" s="169"/>
    </row>
    <row r="44" spans="1:9" s="135" customFormat="1" ht="44.25" customHeight="1" x14ac:dyDescent="0.2">
      <c r="A44" s="30" t="s">
        <v>181</v>
      </c>
      <c r="B44" s="31" t="s">
        <v>182</v>
      </c>
      <c r="C44" s="32" t="s">
        <v>183</v>
      </c>
      <c r="D44" s="33" t="s">
        <v>337</v>
      </c>
      <c r="E44" s="33" t="s">
        <v>338</v>
      </c>
      <c r="F44" s="33" t="s">
        <v>305</v>
      </c>
      <c r="G44" s="6" t="s">
        <v>50</v>
      </c>
      <c r="H44" s="6" t="s">
        <v>50</v>
      </c>
    </row>
    <row r="45" spans="1:9" s="57" customFormat="1" ht="12.75" x14ac:dyDescent="0.2">
      <c r="A45" s="168">
        <v>1</v>
      </c>
      <c r="B45" s="168"/>
      <c r="C45" s="125">
        <v>2</v>
      </c>
      <c r="D45" s="74">
        <v>3</v>
      </c>
      <c r="E45" s="74">
        <v>4</v>
      </c>
      <c r="F45" s="74">
        <v>5</v>
      </c>
      <c r="G45" s="6" t="s">
        <v>51</v>
      </c>
      <c r="H45" s="6" t="s">
        <v>294</v>
      </c>
    </row>
    <row r="46" spans="1:9" s="57" customFormat="1" ht="20.25" customHeight="1" x14ac:dyDescent="0.2">
      <c r="A46" s="61">
        <v>1</v>
      </c>
      <c r="B46" s="61" t="s">
        <v>136</v>
      </c>
      <c r="C46" s="51">
        <v>1129236.3899999999</v>
      </c>
      <c r="D46" s="51">
        <v>1162931</v>
      </c>
      <c r="E46" s="51"/>
      <c r="F46" s="51">
        <v>1376213.46</v>
      </c>
      <c r="G46" s="10">
        <f t="shared" ref="G46:G51" si="3">F46/C46*100</f>
        <v>121.87115755276005</v>
      </c>
      <c r="H46" s="10">
        <f t="shared" ref="H46:H51" si="4">F46/D46*100</f>
        <v>118.34007864611056</v>
      </c>
    </row>
    <row r="47" spans="1:9" s="57" customFormat="1" ht="20.25" customHeight="1" x14ac:dyDescent="0.2">
      <c r="A47" s="61">
        <v>2</v>
      </c>
      <c r="B47" s="61" t="s">
        <v>140</v>
      </c>
      <c r="C47" s="51">
        <v>6993965.1900000004</v>
      </c>
      <c r="D47" s="51">
        <v>9040150</v>
      </c>
      <c r="E47" s="51"/>
      <c r="F47" s="51">
        <v>9941357.5099999998</v>
      </c>
      <c r="G47" s="10">
        <f t="shared" si="3"/>
        <v>142.14193579650916</v>
      </c>
      <c r="H47" s="10">
        <f t="shared" si="4"/>
        <v>109.96894420999652</v>
      </c>
    </row>
    <row r="48" spans="1:9" s="57" customFormat="1" ht="20.25" customHeight="1" x14ac:dyDescent="0.2">
      <c r="A48" s="61">
        <v>3</v>
      </c>
      <c r="B48" s="61" t="s">
        <v>137</v>
      </c>
      <c r="C48" s="51">
        <v>5000</v>
      </c>
      <c r="D48" s="51">
        <v>20701</v>
      </c>
      <c r="E48" s="51"/>
      <c r="F48" s="51">
        <v>18701.21</v>
      </c>
      <c r="G48" s="10">
        <f>F48/C48*100</f>
        <v>374.02420000000001</v>
      </c>
      <c r="H48" s="10">
        <f t="shared" si="4"/>
        <v>90.339645427757105</v>
      </c>
    </row>
    <row r="49" spans="1:8" s="57" customFormat="1" ht="20.25" customHeight="1" x14ac:dyDescent="0.2">
      <c r="A49" s="61">
        <v>4</v>
      </c>
      <c r="B49" s="61" t="s">
        <v>138</v>
      </c>
      <c r="C49" s="51">
        <v>10340.709999999999</v>
      </c>
      <c r="D49" s="51">
        <v>10790</v>
      </c>
      <c r="E49" s="51"/>
      <c r="F49" s="51">
        <v>11269.91</v>
      </c>
      <c r="G49" s="10">
        <f>F49/C49*100</f>
        <v>108.98584333184085</v>
      </c>
      <c r="H49" s="10">
        <f t="shared" si="4"/>
        <v>104.44772937905469</v>
      </c>
    </row>
    <row r="50" spans="1:8" s="57" customFormat="1" ht="20.25" customHeight="1" x14ac:dyDescent="0.2">
      <c r="A50" s="61">
        <v>5</v>
      </c>
      <c r="B50" s="61" t="s">
        <v>139</v>
      </c>
      <c r="C50" s="51">
        <v>14144882.84</v>
      </c>
      <c r="D50" s="51">
        <v>32860802</v>
      </c>
      <c r="E50" s="51"/>
      <c r="F50" s="51">
        <v>22608615.489999998</v>
      </c>
      <c r="G50" s="10">
        <f t="shared" si="3"/>
        <v>159.83600391560401</v>
      </c>
      <c r="H50" s="10">
        <f t="shared" si="4"/>
        <v>68.801167695176758</v>
      </c>
    </row>
    <row r="51" spans="1:8" s="60" customFormat="1" ht="20.25" customHeight="1" x14ac:dyDescent="0.2">
      <c r="A51" s="61"/>
      <c r="B51" s="63" t="s">
        <v>141</v>
      </c>
      <c r="C51" s="64">
        <f>SUM(C46:C50)</f>
        <v>22283425.129999999</v>
      </c>
      <c r="D51" s="64">
        <f>SUM(D46:D50)</f>
        <v>43095374</v>
      </c>
      <c r="E51" s="64"/>
      <c r="F51" s="64">
        <f>SUM(F46:F50)</f>
        <v>33956157.579999998</v>
      </c>
      <c r="G51" s="10">
        <f t="shared" si="3"/>
        <v>152.38302631620618</v>
      </c>
      <c r="H51" s="10">
        <f t="shared" si="4"/>
        <v>78.793045350992884</v>
      </c>
    </row>
    <row r="52" spans="1:8" s="60" customFormat="1" ht="12.75" x14ac:dyDescent="0.2">
      <c r="A52" s="62"/>
      <c r="B52" s="54"/>
      <c r="C52" s="69"/>
      <c r="D52" s="69"/>
      <c r="E52" s="69"/>
      <c r="F52" s="69"/>
      <c r="G52" s="55"/>
      <c r="H52" s="55"/>
    </row>
    <row r="53" spans="1:8" ht="30" customHeight="1" x14ac:dyDescent="0.2">
      <c r="A53" s="79" t="s">
        <v>289</v>
      </c>
      <c r="B53" s="26" t="s">
        <v>344</v>
      </c>
      <c r="E53" s="56" t="s">
        <v>291</v>
      </c>
    </row>
    <row r="54" spans="1:8" ht="30" customHeight="1" x14ac:dyDescent="0.2">
      <c r="A54" s="79" t="s">
        <v>290</v>
      </c>
      <c r="B54" s="26" t="s">
        <v>345</v>
      </c>
      <c r="D54" s="56" t="s">
        <v>292</v>
      </c>
    </row>
    <row r="55" spans="1:8" ht="30" customHeight="1" x14ac:dyDescent="0.2">
      <c r="A55" s="79" t="s">
        <v>293</v>
      </c>
      <c r="B55" s="26" t="s">
        <v>341</v>
      </c>
    </row>
  </sheetData>
  <mergeCells count="4">
    <mergeCell ref="A1:H1"/>
    <mergeCell ref="A45:B45"/>
    <mergeCell ref="A43:H43"/>
    <mergeCell ref="A3:B3"/>
  </mergeCells>
  <pageMargins left="0.7" right="0.7" top="0.75" bottom="0.75" header="0.3" footer="0.3"/>
  <pageSetup paperSize="9" scale="62" fitToHeight="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opLeftCell="A91" zoomScale="89" zoomScaleNormal="89" workbookViewId="0">
      <selection activeCell="B103" sqref="B103"/>
    </sheetView>
  </sheetViews>
  <sheetFormatPr defaultRowHeight="12.75" x14ac:dyDescent="0.2"/>
  <cols>
    <col min="1" max="1" width="9.28515625" style="79" customWidth="1"/>
    <col min="2" max="2" width="42.28515625" style="26" customWidth="1"/>
    <col min="3" max="3" width="18.42578125" style="27" customWidth="1"/>
    <col min="4" max="4" width="19" style="27" customWidth="1"/>
    <col min="5" max="5" width="18.85546875" style="27" customWidth="1"/>
    <col min="6" max="6" width="18.28515625" style="27" customWidth="1"/>
    <col min="7" max="7" width="16.28515625" style="28" customWidth="1"/>
    <col min="8" max="8" width="15.28515625" style="29" customWidth="1"/>
    <col min="9" max="11" width="15.28515625" style="26" customWidth="1"/>
    <col min="12" max="15" width="15.140625" style="26" customWidth="1"/>
    <col min="16" max="16" width="16.7109375" style="26" hidden="1" customWidth="1"/>
    <col min="17" max="17" width="16.42578125" style="26" hidden="1" customWidth="1"/>
    <col min="18" max="18" width="12.5703125" style="26" hidden="1" customWidth="1"/>
    <col min="19" max="19" width="15.140625" style="26" customWidth="1"/>
    <col min="20" max="16384" width="9.140625" style="26"/>
  </cols>
  <sheetData>
    <row r="1" spans="1:8" ht="22.5" customHeight="1" x14ac:dyDescent="0.2">
      <c r="A1" s="173" t="s">
        <v>299</v>
      </c>
      <c r="B1" s="173"/>
      <c r="C1" s="173"/>
      <c r="D1" s="173"/>
      <c r="E1" s="173"/>
      <c r="F1" s="173"/>
      <c r="G1" s="173"/>
      <c r="H1" s="173"/>
    </row>
    <row r="2" spans="1:8" s="70" customFormat="1" ht="38.25" x14ac:dyDescent="0.2">
      <c r="A2" s="76" t="s">
        <v>64</v>
      </c>
      <c r="B2" s="31" t="s">
        <v>49</v>
      </c>
      <c r="C2" s="32" t="s">
        <v>300</v>
      </c>
      <c r="D2" s="33" t="s">
        <v>301</v>
      </c>
      <c r="E2" s="33" t="s">
        <v>302</v>
      </c>
      <c r="F2" s="33" t="s">
        <v>303</v>
      </c>
      <c r="G2" s="5" t="s">
        <v>50</v>
      </c>
      <c r="H2" s="6" t="s">
        <v>50</v>
      </c>
    </row>
    <row r="3" spans="1:8" s="75" customFormat="1" x14ac:dyDescent="0.2">
      <c r="A3" s="174">
        <v>1</v>
      </c>
      <c r="B3" s="175"/>
      <c r="C3" s="35">
        <v>2</v>
      </c>
      <c r="D3" s="36">
        <v>3</v>
      </c>
      <c r="E3" s="36">
        <v>4</v>
      </c>
      <c r="F3" s="36">
        <v>5</v>
      </c>
      <c r="G3" s="36" t="s">
        <v>51</v>
      </c>
      <c r="H3" s="74" t="s">
        <v>294</v>
      </c>
    </row>
    <row r="4" spans="1:8" x14ac:dyDescent="0.2">
      <c r="A4" s="90">
        <v>3</v>
      </c>
      <c r="B4" s="94" t="s">
        <v>251</v>
      </c>
      <c r="C4" s="86">
        <f>C5+C15+C47+C51+C54+C67</f>
        <v>20468169.129999995</v>
      </c>
      <c r="D4" s="86">
        <f>D5+D15+D47+D51+D54+D71+D67</f>
        <v>45513751.810000002</v>
      </c>
      <c r="E4" s="86">
        <f>E5+E15+E47+E51+E54</f>
        <v>0</v>
      </c>
      <c r="F4" s="86">
        <f>F5+F15+F47+F51+F54+F67+F71</f>
        <v>34848609.809999995</v>
      </c>
      <c r="G4" s="87">
        <f t="shared" ref="G4:G80" si="0">F4/C4*100</f>
        <v>170.2575818514355</v>
      </c>
      <c r="H4" s="88">
        <f>F4/D4*100</f>
        <v>76.567209742404202</v>
      </c>
    </row>
    <row r="5" spans="1:8" x14ac:dyDescent="0.2">
      <c r="A5" s="38">
        <v>31</v>
      </c>
      <c r="B5" s="71" t="s">
        <v>65</v>
      </c>
      <c r="C5" s="40">
        <f>SUM(C6,C10,C12)</f>
        <v>10568935.59</v>
      </c>
      <c r="D5" s="40">
        <f>D6+D10+D12</f>
        <v>12089083.390000001</v>
      </c>
      <c r="E5" s="40"/>
      <c r="F5" s="40">
        <f>SUM(F6,F10,F12)</f>
        <v>11718797.129999999</v>
      </c>
      <c r="G5" s="9">
        <f t="shared" si="0"/>
        <v>110.87963428491288</v>
      </c>
      <c r="H5" s="10">
        <f>F5/D5*100</f>
        <v>96.937019556782104</v>
      </c>
    </row>
    <row r="6" spans="1:8" x14ac:dyDescent="0.2">
      <c r="A6" s="38">
        <v>311</v>
      </c>
      <c r="B6" s="71" t="s">
        <v>66</v>
      </c>
      <c r="C6" s="40">
        <f>SUM(C7:C9)</f>
        <v>8787831.9000000004</v>
      </c>
      <c r="D6" s="40">
        <v>10081689.810000001</v>
      </c>
      <c r="E6" s="40"/>
      <c r="F6" s="40">
        <f>SUM(F7:F9)</f>
        <v>9746634.9499999993</v>
      </c>
      <c r="G6" s="9">
        <f t="shared" si="0"/>
        <v>110.91057567908187</v>
      </c>
      <c r="H6" s="10">
        <f>F6/D6*100</f>
        <v>96.676600189904065</v>
      </c>
    </row>
    <row r="7" spans="1:8" x14ac:dyDescent="0.2">
      <c r="A7" s="42">
        <v>3111</v>
      </c>
      <c r="B7" s="43" t="s">
        <v>67</v>
      </c>
      <c r="C7" s="44">
        <v>8787831.9000000004</v>
      </c>
      <c r="D7" s="44">
        <v>0</v>
      </c>
      <c r="E7" s="44"/>
      <c r="F7" s="44">
        <v>9746634.9499999993</v>
      </c>
      <c r="G7" s="9">
        <f t="shared" si="0"/>
        <v>110.91057567908187</v>
      </c>
      <c r="H7" s="10">
        <v>0</v>
      </c>
    </row>
    <row r="8" spans="1:8" x14ac:dyDescent="0.2">
      <c r="A8" s="42">
        <v>3113</v>
      </c>
      <c r="B8" s="43" t="s">
        <v>113</v>
      </c>
      <c r="C8" s="44">
        <v>0</v>
      </c>
      <c r="D8" s="44">
        <v>0</v>
      </c>
      <c r="E8" s="44"/>
      <c r="F8" s="44">
        <v>0</v>
      </c>
      <c r="G8" s="9">
        <v>0</v>
      </c>
      <c r="H8" s="10">
        <v>0</v>
      </c>
    </row>
    <row r="9" spans="1:8" x14ac:dyDescent="0.2">
      <c r="A9" s="42">
        <v>3114</v>
      </c>
      <c r="B9" s="43" t="s">
        <v>114</v>
      </c>
      <c r="C9" s="44">
        <v>0</v>
      </c>
      <c r="D9" s="44">
        <v>0</v>
      </c>
      <c r="E9" s="44"/>
      <c r="F9" s="44">
        <v>0</v>
      </c>
      <c r="G9" s="9">
        <v>0</v>
      </c>
      <c r="H9" s="10">
        <v>0</v>
      </c>
    </row>
    <row r="10" spans="1:8" x14ac:dyDescent="0.2">
      <c r="A10" s="38">
        <v>312</v>
      </c>
      <c r="B10" s="71" t="s">
        <v>68</v>
      </c>
      <c r="C10" s="40">
        <f>SUM(C11)</f>
        <v>364981.15</v>
      </c>
      <c r="D10" s="40">
        <v>361720</v>
      </c>
      <c r="E10" s="40"/>
      <c r="F10" s="40">
        <f>SUM(F11)</f>
        <v>413002.95</v>
      </c>
      <c r="G10" s="9">
        <f t="shared" si="0"/>
        <v>113.15733702959727</v>
      </c>
      <c r="H10" s="10">
        <f>F10/D10*100</f>
        <v>114.17752681632203</v>
      </c>
    </row>
    <row r="11" spans="1:8" x14ac:dyDescent="0.2">
      <c r="A11" s="42" t="s">
        <v>4</v>
      </c>
      <c r="B11" s="72" t="s">
        <v>68</v>
      </c>
      <c r="C11" s="44">
        <v>364981.15</v>
      </c>
      <c r="D11" s="44">
        <v>0</v>
      </c>
      <c r="E11" s="44"/>
      <c r="F11" s="44">
        <v>413002.95</v>
      </c>
      <c r="G11" s="9">
        <f t="shared" si="0"/>
        <v>113.15733702959727</v>
      </c>
      <c r="H11" s="10">
        <v>0</v>
      </c>
    </row>
    <row r="12" spans="1:8" x14ac:dyDescent="0.2">
      <c r="A12" s="38">
        <v>313</v>
      </c>
      <c r="B12" s="71" t="s">
        <v>69</v>
      </c>
      <c r="C12" s="40">
        <f>SUM(C13:C14)</f>
        <v>1416122.54</v>
      </c>
      <c r="D12" s="40">
        <v>1645673.58</v>
      </c>
      <c r="E12" s="40"/>
      <c r="F12" s="40">
        <f>F13+F14</f>
        <v>1559159.23</v>
      </c>
      <c r="G12" s="9">
        <f t="shared" si="0"/>
        <v>110.10058705795333</v>
      </c>
      <c r="H12" s="10">
        <f>F12/D12*100</f>
        <v>94.742921618757464</v>
      </c>
    </row>
    <row r="13" spans="1:8" x14ac:dyDescent="0.2">
      <c r="A13" s="42">
        <v>3132</v>
      </c>
      <c r="B13" s="72" t="s">
        <v>70</v>
      </c>
      <c r="C13" s="44">
        <v>1412909.12</v>
      </c>
      <c r="D13" s="44">
        <v>0</v>
      </c>
      <c r="E13" s="44"/>
      <c r="F13" s="44">
        <v>1557751.53</v>
      </c>
      <c r="G13" s="9">
        <f t="shared" si="0"/>
        <v>110.25136068199488</v>
      </c>
      <c r="H13" s="10">
        <v>0</v>
      </c>
    </row>
    <row r="14" spans="1:8" ht="25.5" x14ac:dyDescent="0.2">
      <c r="A14" s="42">
        <v>3133</v>
      </c>
      <c r="B14" s="72" t="s">
        <v>71</v>
      </c>
      <c r="C14" s="44">
        <v>3213.42</v>
      </c>
      <c r="D14" s="44">
        <v>0</v>
      </c>
      <c r="E14" s="44"/>
      <c r="F14" s="44">
        <v>1407.7</v>
      </c>
      <c r="G14" s="9">
        <v>0</v>
      </c>
      <c r="H14" s="10">
        <v>0</v>
      </c>
    </row>
    <row r="15" spans="1:8" x14ac:dyDescent="0.2">
      <c r="A15" s="38">
        <v>32</v>
      </c>
      <c r="B15" s="71" t="s">
        <v>72</v>
      </c>
      <c r="C15" s="40">
        <f>SUM(C16,C21,C28,C38,C40)</f>
        <v>8824875.6399999987</v>
      </c>
      <c r="D15" s="40">
        <f>D16+D21+D28+D38+D40</f>
        <v>18734602.650000002</v>
      </c>
      <c r="E15" s="40"/>
      <c r="F15" s="40">
        <f>SUM(F16,F21,F28,F38,F40)</f>
        <v>14137031.289999999</v>
      </c>
      <c r="G15" s="9">
        <f t="shared" si="0"/>
        <v>160.19524655873792</v>
      </c>
      <c r="H15" s="10">
        <f>F15/D15*100</f>
        <v>75.459466923895491</v>
      </c>
    </row>
    <row r="16" spans="1:8" x14ac:dyDescent="0.2">
      <c r="A16" s="38">
        <v>321</v>
      </c>
      <c r="B16" s="71" t="s">
        <v>73</v>
      </c>
      <c r="C16" s="40">
        <f>C17+C18+C19+C20</f>
        <v>1175687.82</v>
      </c>
      <c r="D16" s="40">
        <v>4477312.51</v>
      </c>
      <c r="E16" s="40"/>
      <c r="F16" s="40">
        <f>F17+F18+F19+F20</f>
        <v>2949727.5300000003</v>
      </c>
      <c r="G16" s="9">
        <f t="shared" si="0"/>
        <v>250.89377297452992</v>
      </c>
      <c r="H16" s="10">
        <f>F16/D16*100</f>
        <v>65.881653858466109</v>
      </c>
    </row>
    <row r="17" spans="1:8" x14ac:dyDescent="0.2">
      <c r="A17" s="42" t="s">
        <v>7</v>
      </c>
      <c r="B17" s="72" t="s">
        <v>74</v>
      </c>
      <c r="C17" s="44">
        <v>764357.68</v>
      </c>
      <c r="D17" s="44">
        <v>0</v>
      </c>
      <c r="E17" s="44"/>
      <c r="F17" s="44">
        <v>2227599.83</v>
      </c>
      <c r="G17" s="9">
        <f t="shared" si="0"/>
        <v>291.43421833610671</v>
      </c>
      <c r="H17" s="10">
        <v>0</v>
      </c>
    </row>
    <row r="18" spans="1:8" ht="25.5" x14ac:dyDescent="0.2">
      <c r="A18" s="42" t="s">
        <v>6</v>
      </c>
      <c r="B18" s="72" t="s">
        <v>75</v>
      </c>
      <c r="C18" s="44">
        <v>193176.9</v>
      </c>
      <c r="D18" s="44">
        <v>0</v>
      </c>
      <c r="E18" s="44"/>
      <c r="F18" s="44">
        <v>252034.72</v>
      </c>
      <c r="G18" s="9">
        <f t="shared" si="0"/>
        <v>130.46835310018952</v>
      </c>
      <c r="H18" s="10">
        <v>0</v>
      </c>
    </row>
    <row r="19" spans="1:8" x14ac:dyDescent="0.2">
      <c r="A19" s="42">
        <v>3213</v>
      </c>
      <c r="B19" s="72" t="s">
        <v>76</v>
      </c>
      <c r="C19" s="44">
        <v>217910.24</v>
      </c>
      <c r="D19" s="44">
        <v>0</v>
      </c>
      <c r="E19" s="44"/>
      <c r="F19" s="44">
        <v>470092.98</v>
      </c>
      <c r="G19" s="9">
        <f t="shared" si="0"/>
        <v>215.72780609116853</v>
      </c>
      <c r="H19" s="17">
        <v>0</v>
      </c>
    </row>
    <row r="20" spans="1:8" x14ac:dyDescent="0.2">
      <c r="A20" s="42">
        <v>3214</v>
      </c>
      <c r="B20" s="72" t="s">
        <v>253</v>
      </c>
      <c r="C20" s="44">
        <v>243</v>
      </c>
      <c r="D20" s="44">
        <v>0</v>
      </c>
      <c r="E20" s="44"/>
      <c r="F20" s="44">
        <v>0</v>
      </c>
      <c r="G20" s="9">
        <f t="shared" si="0"/>
        <v>0</v>
      </c>
      <c r="H20" s="17">
        <v>0</v>
      </c>
    </row>
    <row r="21" spans="1:8" x14ac:dyDescent="0.2">
      <c r="A21" s="38">
        <v>322</v>
      </c>
      <c r="B21" s="71" t="s">
        <v>77</v>
      </c>
      <c r="C21" s="40">
        <f>SUM(C22:C27)</f>
        <v>450676.88</v>
      </c>
      <c r="D21" s="40">
        <v>2659900.9300000002</v>
      </c>
      <c r="E21" s="40"/>
      <c r="F21" s="40">
        <f>SUM(F22:F27)</f>
        <v>685426.06999999983</v>
      </c>
      <c r="G21" s="9">
        <f t="shared" si="0"/>
        <v>152.08813684873292</v>
      </c>
      <c r="H21" s="10">
        <f>F21/D21*100</f>
        <v>25.768857113035402</v>
      </c>
    </row>
    <row r="22" spans="1:8" x14ac:dyDescent="0.2">
      <c r="A22" s="42" t="s">
        <v>33</v>
      </c>
      <c r="B22" s="72" t="s">
        <v>78</v>
      </c>
      <c r="C22" s="44">
        <v>106198.39</v>
      </c>
      <c r="D22" s="44">
        <v>0</v>
      </c>
      <c r="E22" s="44"/>
      <c r="F22" s="44">
        <v>188234.9</v>
      </c>
      <c r="G22" s="9">
        <f t="shared" si="0"/>
        <v>177.24835564832949</v>
      </c>
      <c r="H22" s="10">
        <v>0</v>
      </c>
    </row>
    <row r="23" spans="1:8" x14ac:dyDescent="0.2">
      <c r="A23" s="42">
        <v>3222</v>
      </c>
      <c r="B23" s="72" t="s">
        <v>79</v>
      </c>
      <c r="C23" s="44">
        <v>75506.899999999994</v>
      </c>
      <c r="D23" s="44">
        <v>0</v>
      </c>
      <c r="E23" s="44"/>
      <c r="F23" s="44">
        <v>148423.59</v>
      </c>
      <c r="G23" s="9">
        <f t="shared" si="0"/>
        <v>196.56957178747902</v>
      </c>
      <c r="H23" s="10">
        <v>0</v>
      </c>
    </row>
    <row r="24" spans="1:8" x14ac:dyDescent="0.2">
      <c r="A24" s="42" t="s">
        <v>30</v>
      </c>
      <c r="B24" s="72" t="s">
        <v>80</v>
      </c>
      <c r="C24" s="44">
        <v>201471.87</v>
      </c>
      <c r="D24" s="44">
        <v>0</v>
      </c>
      <c r="E24" s="44"/>
      <c r="F24" s="44">
        <v>274908.90999999997</v>
      </c>
      <c r="G24" s="9">
        <f t="shared" si="0"/>
        <v>136.45026970762717</v>
      </c>
      <c r="H24" s="10">
        <v>0</v>
      </c>
    </row>
    <row r="25" spans="1:8" ht="25.5" x14ac:dyDescent="0.2">
      <c r="A25" s="42" t="s">
        <v>35</v>
      </c>
      <c r="B25" s="72" t="s">
        <v>81</v>
      </c>
      <c r="C25" s="44">
        <v>21591.19</v>
      </c>
      <c r="D25" s="44">
        <v>0</v>
      </c>
      <c r="E25" s="44"/>
      <c r="F25" s="44">
        <v>17957.240000000002</v>
      </c>
      <c r="G25" s="9">
        <f t="shared" si="0"/>
        <v>83.169292660571287</v>
      </c>
      <c r="H25" s="10">
        <v>0</v>
      </c>
    </row>
    <row r="26" spans="1:8" x14ac:dyDescent="0.2">
      <c r="A26" s="42">
        <v>3225</v>
      </c>
      <c r="B26" s="72" t="s">
        <v>82</v>
      </c>
      <c r="C26" s="44">
        <v>37417.519999999997</v>
      </c>
      <c r="D26" s="44">
        <v>0</v>
      </c>
      <c r="E26" s="44"/>
      <c r="F26" s="44">
        <v>13725.23</v>
      </c>
      <c r="G26" s="9">
        <f t="shared" si="0"/>
        <v>36.681292613727472</v>
      </c>
      <c r="H26" s="10">
        <v>0</v>
      </c>
    </row>
    <row r="27" spans="1:8" x14ac:dyDescent="0.2">
      <c r="A27" s="42">
        <v>3227</v>
      </c>
      <c r="B27" s="72" t="s">
        <v>83</v>
      </c>
      <c r="C27" s="44">
        <v>8491.01</v>
      </c>
      <c r="D27" s="44">
        <v>0</v>
      </c>
      <c r="E27" s="44"/>
      <c r="F27" s="44">
        <v>42176.2</v>
      </c>
      <c r="G27" s="9">
        <f t="shared" si="0"/>
        <v>496.71593838659948</v>
      </c>
      <c r="H27" s="10">
        <v>0</v>
      </c>
    </row>
    <row r="28" spans="1:8" x14ac:dyDescent="0.2">
      <c r="A28" s="38">
        <v>323</v>
      </c>
      <c r="B28" s="71" t="s">
        <v>84</v>
      </c>
      <c r="C28" s="40">
        <f>SUM(C29:C37)</f>
        <v>6967413.7300000004</v>
      </c>
      <c r="D28" s="40">
        <v>11300335.66</v>
      </c>
      <c r="E28" s="40"/>
      <c r="F28" s="40">
        <f>SUM(F29:F37)</f>
        <v>10114607.92</v>
      </c>
      <c r="G28" s="9">
        <f t="shared" si="0"/>
        <v>145.17019244097622</v>
      </c>
      <c r="H28" s="10">
        <f>F28/D28*100</f>
        <v>89.507145843489042</v>
      </c>
    </row>
    <row r="29" spans="1:8" x14ac:dyDescent="0.2">
      <c r="A29" s="42" t="s">
        <v>37</v>
      </c>
      <c r="B29" s="72" t="s">
        <v>85</v>
      </c>
      <c r="C29" s="44">
        <v>60505.15</v>
      </c>
      <c r="D29" s="44">
        <v>0</v>
      </c>
      <c r="E29" s="44"/>
      <c r="F29" s="44">
        <v>117946.19</v>
      </c>
      <c r="G29" s="9">
        <f t="shared" si="0"/>
        <v>194.93578645784697</v>
      </c>
      <c r="H29" s="10">
        <v>0</v>
      </c>
    </row>
    <row r="30" spans="1:8" x14ac:dyDescent="0.2">
      <c r="A30" s="42" t="s">
        <v>16</v>
      </c>
      <c r="B30" s="72" t="s">
        <v>86</v>
      </c>
      <c r="C30" s="44">
        <v>218222.89</v>
      </c>
      <c r="D30" s="44">
        <v>0</v>
      </c>
      <c r="E30" s="44"/>
      <c r="F30" s="44">
        <v>443118.26</v>
      </c>
      <c r="G30" s="9">
        <f t="shared" si="0"/>
        <v>203.05764441117975</v>
      </c>
      <c r="H30" s="10">
        <v>0</v>
      </c>
    </row>
    <row r="31" spans="1:8" x14ac:dyDescent="0.2">
      <c r="A31" s="42">
        <v>3233</v>
      </c>
      <c r="B31" s="72" t="s">
        <v>122</v>
      </c>
      <c r="C31" s="44">
        <v>7843</v>
      </c>
      <c r="D31" s="44">
        <v>0</v>
      </c>
      <c r="E31" s="44"/>
      <c r="F31" s="44">
        <v>18818</v>
      </c>
      <c r="G31" s="9">
        <f t="shared" si="0"/>
        <v>239.93369883972969</v>
      </c>
      <c r="H31" s="10">
        <v>0</v>
      </c>
    </row>
    <row r="32" spans="1:8" x14ac:dyDescent="0.2">
      <c r="A32" s="42" t="s">
        <v>29</v>
      </c>
      <c r="B32" s="72" t="s">
        <v>87</v>
      </c>
      <c r="C32" s="44">
        <v>36090.1</v>
      </c>
      <c r="D32" s="44">
        <v>0</v>
      </c>
      <c r="E32" s="44"/>
      <c r="F32" s="44">
        <v>49649.41</v>
      </c>
      <c r="G32" s="9">
        <f t="shared" si="0"/>
        <v>137.57071883979265</v>
      </c>
      <c r="H32" s="17">
        <v>0</v>
      </c>
    </row>
    <row r="33" spans="1:8" x14ac:dyDescent="0.2">
      <c r="A33" s="42">
        <v>3235</v>
      </c>
      <c r="B33" s="72" t="s">
        <v>88</v>
      </c>
      <c r="C33" s="44">
        <v>0</v>
      </c>
      <c r="D33" s="44">
        <v>0</v>
      </c>
      <c r="E33" s="44"/>
      <c r="F33" s="44">
        <v>0</v>
      </c>
      <c r="G33" s="9">
        <v>0</v>
      </c>
      <c r="H33" s="17">
        <v>0</v>
      </c>
    </row>
    <row r="34" spans="1:8" x14ac:dyDescent="0.2">
      <c r="A34" s="42">
        <v>3236</v>
      </c>
      <c r="B34" s="72" t="s">
        <v>89</v>
      </c>
      <c r="C34" s="44">
        <v>21315</v>
      </c>
      <c r="D34" s="44">
        <v>0</v>
      </c>
      <c r="E34" s="44"/>
      <c r="F34" s="44">
        <v>35295</v>
      </c>
      <c r="G34" s="9">
        <f t="shared" si="0"/>
        <v>165.58761435608727</v>
      </c>
      <c r="H34" s="17">
        <v>0</v>
      </c>
    </row>
    <row r="35" spans="1:8" x14ac:dyDescent="0.2">
      <c r="A35" s="42">
        <v>3237</v>
      </c>
      <c r="B35" s="72" t="s">
        <v>90</v>
      </c>
      <c r="C35" s="44">
        <v>6588305</v>
      </c>
      <c r="D35" s="44">
        <v>0</v>
      </c>
      <c r="E35" s="44"/>
      <c r="F35" s="44">
        <v>9295149.7200000007</v>
      </c>
      <c r="G35" s="9">
        <f t="shared" si="0"/>
        <v>141.08560122823701</v>
      </c>
      <c r="H35" s="17">
        <v>0</v>
      </c>
    </row>
    <row r="36" spans="1:8" x14ac:dyDescent="0.2">
      <c r="A36" s="42" t="s">
        <v>21</v>
      </c>
      <c r="B36" s="72" t="s">
        <v>91</v>
      </c>
      <c r="C36" s="44">
        <v>12628.36</v>
      </c>
      <c r="D36" s="44">
        <v>0</v>
      </c>
      <c r="E36" s="44"/>
      <c r="F36" s="44">
        <v>15378.36</v>
      </c>
      <c r="G36" s="9">
        <f t="shared" si="0"/>
        <v>121.77638268152</v>
      </c>
      <c r="H36" s="17">
        <v>0</v>
      </c>
    </row>
    <row r="37" spans="1:8" x14ac:dyDescent="0.2">
      <c r="A37" s="42" t="s">
        <v>14</v>
      </c>
      <c r="B37" s="72" t="s">
        <v>92</v>
      </c>
      <c r="C37" s="44">
        <v>22504.23</v>
      </c>
      <c r="D37" s="44">
        <v>0</v>
      </c>
      <c r="E37" s="44"/>
      <c r="F37" s="44">
        <v>139252.98000000001</v>
      </c>
      <c r="G37" s="9">
        <f t="shared" si="0"/>
        <v>618.78580160263209</v>
      </c>
      <c r="H37" s="17">
        <v>0</v>
      </c>
    </row>
    <row r="38" spans="1:8" ht="25.5" x14ac:dyDescent="0.2">
      <c r="A38" s="38">
        <v>324</v>
      </c>
      <c r="B38" s="71" t="s">
        <v>93</v>
      </c>
      <c r="C38" s="40">
        <f>SUM(C39)</f>
        <v>22301.62</v>
      </c>
      <c r="D38" s="40">
        <v>91735</v>
      </c>
      <c r="E38" s="40"/>
      <c r="F38" s="40">
        <f>SUM(F39)</f>
        <v>170852.11</v>
      </c>
      <c r="G38" s="9">
        <f t="shared" si="0"/>
        <v>766.09730593562256</v>
      </c>
      <c r="H38" s="10">
        <f>F38/D38*100</f>
        <v>186.24528260751075</v>
      </c>
    </row>
    <row r="39" spans="1:8" ht="25.5" x14ac:dyDescent="0.2">
      <c r="A39" s="42">
        <v>3241</v>
      </c>
      <c r="B39" s="72" t="s">
        <v>93</v>
      </c>
      <c r="C39" s="44">
        <v>22301.62</v>
      </c>
      <c r="D39" s="44">
        <v>0</v>
      </c>
      <c r="E39" s="44"/>
      <c r="F39" s="44">
        <v>170852.11</v>
      </c>
      <c r="G39" s="9">
        <f t="shared" si="0"/>
        <v>766.09730593562256</v>
      </c>
      <c r="H39" s="10">
        <v>0</v>
      </c>
    </row>
    <row r="40" spans="1:8" x14ac:dyDescent="0.2">
      <c r="A40" s="38">
        <v>329</v>
      </c>
      <c r="B40" s="71" t="s">
        <v>94</v>
      </c>
      <c r="C40" s="40">
        <f>SUM(C41:C46)</f>
        <v>208795.59000000003</v>
      </c>
      <c r="D40" s="40">
        <v>205318.55</v>
      </c>
      <c r="E40" s="40"/>
      <c r="F40" s="40">
        <f>SUM(F41:F46)</f>
        <v>216417.66</v>
      </c>
      <c r="G40" s="9">
        <f t="shared" si="0"/>
        <v>103.65049376761262</v>
      </c>
      <c r="H40" s="10">
        <f>F40/D40*100</f>
        <v>105.40579991432826</v>
      </c>
    </row>
    <row r="41" spans="1:8" x14ac:dyDescent="0.2">
      <c r="A41" s="42">
        <v>3292</v>
      </c>
      <c r="B41" s="72" t="s">
        <v>95</v>
      </c>
      <c r="C41" s="44">
        <v>29852.15</v>
      </c>
      <c r="D41" s="44">
        <v>0</v>
      </c>
      <c r="E41" s="44"/>
      <c r="F41" s="44">
        <v>31341.45</v>
      </c>
      <c r="G41" s="9">
        <f t="shared" si="0"/>
        <v>104.98892039601837</v>
      </c>
      <c r="H41" s="17">
        <v>0</v>
      </c>
    </row>
    <row r="42" spans="1:8" x14ac:dyDescent="0.2">
      <c r="A42" s="42" t="s">
        <v>112</v>
      </c>
      <c r="B42" s="72" t="s">
        <v>96</v>
      </c>
      <c r="C42" s="44">
        <v>28117.09</v>
      </c>
      <c r="D42" s="44">
        <v>0</v>
      </c>
      <c r="E42" s="44"/>
      <c r="F42" s="44">
        <v>88758.24</v>
      </c>
      <c r="G42" s="9">
        <f t="shared" si="0"/>
        <v>315.67363478937546</v>
      </c>
      <c r="H42" s="17">
        <v>0</v>
      </c>
    </row>
    <row r="43" spans="1:8" x14ac:dyDescent="0.2">
      <c r="A43" s="42">
        <v>3294</v>
      </c>
      <c r="B43" s="72" t="s">
        <v>97</v>
      </c>
      <c r="C43" s="44">
        <v>3841.43</v>
      </c>
      <c r="D43" s="44">
        <v>0</v>
      </c>
      <c r="E43" s="44"/>
      <c r="F43" s="44">
        <v>3587.27</v>
      </c>
      <c r="G43" s="9">
        <f t="shared" si="0"/>
        <v>93.38371387738421</v>
      </c>
      <c r="H43" s="17">
        <v>0</v>
      </c>
    </row>
    <row r="44" spans="1:8" x14ac:dyDescent="0.2">
      <c r="A44" s="42">
        <v>3295</v>
      </c>
      <c r="B44" s="72" t="s">
        <v>98</v>
      </c>
      <c r="C44" s="44">
        <v>51996.38</v>
      </c>
      <c r="D44" s="44">
        <v>0</v>
      </c>
      <c r="E44" s="44"/>
      <c r="F44" s="44">
        <v>41655</v>
      </c>
      <c r="G44" s="9">
        <f t="shared" si="0"/>
        <v>80.111346212947907</v>
      </c>
      <c r="H44" s="17">
        <v>0</v>
      </c>
    </row>
    <row r="45" spans="1:8" x14ac:dyDescent="0.2">
      <c r="A45" s="42">
        <v>3296</v>
      </c>
      <c r="B45" s="72" t="s">
        <v>277</v>
      </c>
      <c r="C45" s="44">
        <v>79344.47</v>
      </c>
      <c r="D45" s="44">
        <v>0</v>
      </c>
      <c r="E45" s="44"/>
      <c r="F45" s="44">
        <v>36109.360000000001</v>
      </c>
      <c r="G45" s="9">
        <v>0</v>
      </c>
      <c r="H45" s="17">
        <v>0</v>
      </c>
    </row>
    <row r="46" spans="1:8" x14ac:dyDescent="0.2">
      <c r="A46" s="42" t="s">
        <v>13</v>
      </c>
      <c r="B46" s="72" t="s">
        <v>94</v>
      </c>
      <c r="C46" s="44">
        <v>15644.07</v>
      </c>
      <c r="D46" s="44">
        <v>0</v>
      </c>
      <c r="E46" s="44"/>
      <c r="F46" s="44">
        <v>14966.34</v>
      </c>
      <c r="G46" s="9">
        <f t="shared" si="0"/>
        <v>95.667815344728069</v>
      </c>
      <c r="H46" s="17">
        <v>0</v>
      </c>
    </row>
    <row r="47" spans="1:8" x14ac:dyDescent="0.2">
      <c r="A47" s="38">
        <v>34</v>
      </c>
      <c r="B47" s="71" t="s">
        <v>99</v>
      </c>
      <c r="C47" s="40">
        <f>SUM(C48)</f>
        <v>83590.899999999994</v>
      </c>
      <c r="D47" s="40">
        <f>D48</f>
        <v>52860</v>
      </c>
      <c r="E47" s="40"/>
      <c r="F47" s="40">
        <f>SUM(F48)</f>
        <v>55351.28</v>
      </c>
      <c r="G47" s="9">
        <f t="shared" si="0"/>
        <v>66.21687288927383</v>
      </c>
      <c r="H47" s="10">
        <f>F47/D47*100</f>
        <v>104.71297767688232</v>
      </c>
    </row>
    <row r="48" spans="1:8" x14ac:dyDescent="0.2">
      <c r="A48" s="38">
        <v>343</v>
      </c>
      <c r="B48" s="71" t="s">
        <v>100</v>
      </c>
      <c r="C48" s="40">
        <f>C49+C50</f>
        <v>83590.899999999994</v>
      </c>
      <c r="D48" s="40">
        <v>52860</v>
      </c>
      <c r="E48" s="40"/>
      <c r="F48" s="40">
        <f>F49+F50</f>
        <v>55351.28</v>
      </c>
      <c r="G48" s="9">
        <f t="shared" si="0"/>
        <v>66.21687288927383</v>
      </c>
      <c r="H48" s="10">
        <f>F48/D48*100</f>
        <v>104.71297767688232</v>
      </c>
    </row>
    <row r="49" spans="1:8" x14ac:dyDescent="0.2">
      <c r="A49" s="42" t="s">
        <v>25</v>
      </c>
      <c r="B49" s="72" t="s">
        <v>101</v>
      </c>
      <c r="C49" s="44">
        <v>20805.759999999998</v>
      </c>
      <c r="D49" s="44">
        <v>0</v>
      </c>
      <c r="E49" s="44"/>
      <c r="F49" s="44">
        <v>25351.58</v>
      </c>
      <c r="G49" s="9">
        <f t="shared" si="0"/>
        <v>121.84885339444462</v>
      </c>
      <c r="H49" s="10">
        <v>0</v>
      </c>
    </row>
    <row r="50" spans="1:8" x14ac:dyDescent="0.2">
      <c r="A50" s="42">
        <v>3433</v>
      </c>
      <c r="B50" s="72" t="s">
        <v>256</v>
      </c>
      <c r="C50" s="44">
        <v>62785.14</v>
      </c>
      <c r="D50" s="44">
        <v>0</v>
      </c>
      <c r="E50" s="44"/>
      <c r="F50" s="44">
        <v>29999.7</v>
      </c>
      <c r="G50" s="9">
        <f t="shared" si="0"/>
        <v>47.781529196239745</v>
      </c>
      <c r="H50" s="10">
        <v>0</v>
      </c>
    </row>
    <row r="51" spans="1:8" s="41" customFormat="1" x14ac:dyDescent="0.2">
      <c r="A51" s="38">
        <v>35</v>
      </c>
      <c r="B51" s="71" t="s">
        <v>278</v>
      </c>
      <c r="C51" s="40">
        <f t="shared" ref="C51:F52" si="1">C52</f>
        <v>578609.85</v>
      </c>
      <c r="D51" s="40">
        <f t="shared" si="1"/>
        <v>4396624.0199999996</v>
      </c>
      <c r="E51" s="40"/>
      <c r="F51" s="40">
        <f t="shared" si="1"/>
        <v>2077029.74</v>
      </c>
      <c r="G51" s="9">
        <f>F51/C51*100</f>
        <v>358.96895637016894</v>
      </c>
      <c r="H51" s="10">
        <f>F51/D51*100</f>
        <v>47.241468239078586</v>
      </c>
    </row>
    <row r="52" spans="1:8" s="41" customFormat="1" ht="38.25" x14ac:dyDescent="0.2">
      <c r="A52" s="38">
        <v>353</v>
      </c>
      <c r="B52" s="71" t="s">
        <v>279</v>
      </c>
      <c r="C52" s="40">
        <f t="shared" si="1"/>
        <v>578609.85</v>
      </c>
      <c r="D52" s="40">
        <v>4396624.0199999996</v>
      </c>
      <c r="E52" s="40"/>
      <c r="F52" s="40">
        <f t="shared" si="1"/>
        <v>2077029.74</v>
      </c>
      <c r="G52" s="9">
        <f>F52/C52*100</f>
        <v>358.96895637016894</v>
      </c>
      <c r="H52" s="10">
        <f>F52/D52*100</f>
        <v>47.241468239078586</v>
      </c>
    </row>
    <row r="53" spans="1:8" ht="25.5" x14ac:dyDescent="0.2">
      <c r="A53" s="42">
        <v>3531</v>
      </c>
      <c r="B53" s="72" t="s">
        <v>279</v>
      </c>
      <c r="C53" s="44">
        <v>578609.85</v>
      </c>
      <c r="D53" s="44">
        <v>0</v>
      </c>
      <c r="E53" s="44"/>
      <c r="F53" s="44">
        <v>2077029.74</v>
      </c>
      <c r="G53" s="9">
        <f>F53/C53*100</f>
        <v>358.96895637016894</v>
      </c>
      <c r="H53" s="10">
        <v>0</v>
      </c>
    </row>
    <row r="54" spans="1:8" ht="25.5" x14ac:dyDescent="0.2">
      <c r="A54" s="38">
        <v>36</v>
      </c>
      <c r="B54" s="71" t="s">
        <v>115</v>
      </c>
      <c r="C54" s="40">
        <f>C57+C59+C62</f>
        <v>410136.5</v>
      </c>
      <c r="D54" s="40">
        <f>D55+D57+D59+D62</f>
        <v>10210581.75</v>
      </c>
      <c r="E54" s="40"/>
      <c r="F54" s="40">
        <f>F57+F59+F62</f>
        <v>6842996.3200000003</v>
      </c>
      <c r="G54" s="9">
        <f t="shared" si="0"/>
        <v>1668.4680149169849</v>
      </c>
      <c r="H54" s="10">
        <f>F54/D54*100</f>
        <v>67.018672271048615</v>
      </c>
    </row>
    <row r="55" spans="1:8" x14ac:dyDescent="0.2">
      <c r="A55" s="38">
        <v>363</v>
      </c>
      <c r="B55" s="71" t="s">
        <v>284</v>
      </c>
      <c r="C55" s="40">
        <v>0</v>
      </c>
      <c r="D55" s="40">
        <v>0</v>
      </c>
      <c r="E55" s="40"/>
      <c r="F55" s="40">
        <v>0</v>
      </c>
      <c r="G55" s="9">
        <v>0</v>
      </c>
      <c r="H55" s="10">
        <v>0</v>
      </c>
    </row>
    <row r="56" spans="1:8" x14ac:dyDescent="0.2">
      <c r="A56" s="42">
        <v>3631</v>
      </c>
      <c r="B56" s="72" t="s">
        <v>285</v>
      </c>
      <c r="C56" s="44">
        <v>0</v>
      </c>
      <c r="D56" s="44">
        <v>0</v>
      </c>
      <c r="E56" s="44"/>
      <c r="F56" s="44">
        <v>0</v>
      </c>
      <c r="G56" s="155">
        <v>0</v>
      </c>
      <c r="H56" s="17">
        <v>0</v>
      </c>
    </row>
    <row r="57" spans="1:8" ht="25.5" x14ac:dyDescent="0.2">
      <c r="A57" s="38">
        <v>366</v>
      </c>
      <c r="B57" s="71" t="s">
        <v>115</v>
      </c>
      <c r="C57" s="40">
        <f>C58</f>
        <v>0</v>
      </c>
      <c r="D57" s="40">
        <v>12200</v>
      </c>
      <c r="E57" s="40"/>
      <c r="F57" s="40">
        <f>F58</f>
        <v>200</v>
      </c>
      <c r="G57" s="9">
        <v>0</v>
      </c>
      <c r="H57" s="10">
        <f>F57/D57*100</f>
        <v>1.639344262295082</v>
      </c>
    </row>
    <row r="58" spans="1:8" ht="25.5" x14ac:dyDescent="0.2">
      <c r="A58" s="42">
        <v>3661</v>
      </c>
      <c r="B58" s="72" t="s">
        <v>115</v>
      </c>
      <c r="C58" s="44">
        <v>0</v>
      </c>
      <c r="D58" s="44">
        <v>0</v>
      </c>
      <c r="E58" s="44"/>
      <c r="F58" s="44">
        <v>200</v>
      </c>
      <c r="G58" s="9">
        <v>0</v>
      </c>
      <c r="H58" s="17">
        <v>0</v>
      </c>
    </row>
    <row r="59" spans="1:8" s="41" customFormat="1" x14ac:dyDescent="0.2">
      <c r="A59" s="38">
        <v>368</v>
      </c>
      <c r="B59" s="71" t="s">
        <v>280</v>
      </c>
      <c r="C59" s="40">
        <f>C60</f>
        <v>274796.65999999997</v>
      </c>
      <c r="D59" s="40">
        <v>9938441.4299999997</v>
      </c>
      <c r="E59" s="40"/>
      <c r="F59" s="40">
        <f>F60</f>
        <v>1385991.56</v>
      </c>
      <c r="G59" s="9">
        <f>F59/C59*100</f>
        <v>504.36987116218955</v>
      </c>
      <c r="H59" s="10">
        <f>F59/D59*100</f>
        <v>13.945763727260804</v>
      </c>
    </row>
    <row r="60" spans="1:8" ht="25.5" x14ac:dyDescent="0.2">
      <c r="A60" s="42">
        <v>3681</v>
      </c>
      <c r="B60" s="72" t="s">
        <v>281</v>
      </c>
      <c r="C60" s="44">
        <v>274796.65999999997</v>
      </c>
      <c r="D60" s="44">
        <v>0</v>
      </c>
      <c r="E60" s="44"/>
      <c r="F60" s="44">
        <v>1385991.56</v>
      </c>
      <c r="G60" s="9">
        <f>F60/C60*100</f>
        <v>504.36987116218955</v>
      </c>
      <c r="H60" s="17">
        <v>0</v>
      </c>
    </row>
    <row r="61" spans="1:8" ht="25.5" x14ac:dyDescent="0.2">
      <c r="A61" s="42">
        <v>3682</v>
      </c>
      <c r="B61" s="72" t="s">
        <v>257</v>
      </c>
      <c r="C61" s="44">
        <v>0</v>
      </c>
      <c r="D61" s="44">
        <v>0</v>
      </c>
      <c r="E61" s="44"/>
      <c r="F61" s="44">
        <v>0</v>
      </c>
      <c r="G61" s="9">
        <v>0</v>
      </c>
      <c r="H61" s="17">
        <v>0</v>
      </c>
    </row>
    <row r="62" spans="1:8" ht="25.5" x14ac:dyDescent="0.2">
      <c r="A62" s="38">
        <v>369</v>
      </c>
      <c r="B62" s="71" t="s">
        <v>116</v>
      </c>
      <c r="C62" s="40">
        <f>SUM(C63:C66)</f>
        <v>135339.84</v>
      </c>
      <c r="D62" s="40">
        <v>259940.32</v>
      </c>
      <c r="E62" s="40"/>
      <c r="F62" s="40">
        <f>SUM(F63:F66)</f>
        <v>5456804.7599999998</v>
      </c>
      <c r="G62" s="9">
        <f t="shared" si="0"/>
        <v>4031.9278935160555</v>
      </c>
      <c r="H62" s="10">
        <f>F62/D62*100</f>
        <v>2099.2529208242877</v>
      </c>
    </row>
    <row r="63" spans="1:8" ht="25.5" x14ac:dyDescent="0.2">
      <c r="A63" s="42">
        <v>3691</v>
      </c>
      <c r="B63" s="72" t="s">
        <v>116</v>
      </c>
      <c r="C63" s="44">
        <v>0</v>
      </c>
      <c r="D63" s="44">
        <v>0</v>
      </c>
      <c r="E63" s="44"/>
      <c r="F63" s="44">
        <v>600</v>
      </c>
      <c r="G63" s="9">
        <v>0</v>
      </c>
      <c r="H63" s="17">
        <v>0</v>
      </c>
    </row>
    <row r="64" spans="1:8" ht="25.5" x14ac:dyDescent="0.2">
      <c r="A64" s="42">
        <v>3692</v>
      </c>
      <c r="B64" s="72" t="s">
        <v>254</v>
      </c>
      <c r="C64" s="44">
        <v>0</v>
      </c>
      <c r="D64" s="44">
        <v>0</v>
      </c>
      <c r="E64" s="44"/>
      <c r="F64" s="44">
        <v>5258695.75</v>
      </c>
      <c r="G64" s="9">
        <v>0</v>
      </c>
      <c r="H64" s="17">
        <v>0</v>
      </c>
    </row>
    <row r="65" spans="1:8" ht="38.25" x14ac:dyDescent="0.2">
      <c r="A65" s="42">
        <v>3693</v>
      </c>
      <c r="B65" s="72" t="s">
        <v>282</v>
      </c>
      <c r="C65" s="44">
        <v>135339.84</v>
      </c>
      <c r="D65" s="44">
        <v>0</v>
      </c>
      <c r="E65" s="44"/>
      <c r="F65" s="44">
        <v>197509.01</v>
      </c>
      <c r="G65" s="9">
        <f>F65/C65*100</f>
        <v>145.93560181540042</v>
      </c>
      <c r="H65" s="17">
        <v>0</v>
      </c>
    </row>
    <row r="66" spans="1:8" ht="38.25" x14ac:dyDescent="0.2">
      <c r="A66" s="42">
        <v>3694</v>
      </c>
      <c r="B66" s="72" t="s">
        <v>255</v>
      </c>
      <c r="C66" s="44">
        <v>0</v>
      </c>
      <c r="D66" s="44">
        <v>0</v>
      </c>
      <c r="E66" s="44"/>
      <c r="F66" s="44">
        <v>0</v>
      </c>
      <c r="G66" s="9">
        <v>0</v>
      </c>
      <c r="H66" s="17">
        <v>0</v>
      </c>
    </row>
    <row r="67" spans="1:8" ht="25.5" x14ac:dyDescent="0.2">
      <c r="A67" s="38">
        <v>37</v>
      </c>
      <c r="B67" s="71" t="s">
        <v>117</v>
      </c>
      <c r="C67" s="40">
        <f>SUM(C68)</f>
        <v>2020.65</v>
      </c>
      <c r="D67" s="40">
        <f>SUM(D68)</f>
        <v>10000</v>
      </c>
      <c r="E67" s="40"/>
      <c r="F67" s="40">
        <f>SUM(F68)</f>
        <v>11622.8</v>
      </c>
      <c r="G67" s="9">
        <f>F67/C67*100</f>
        <v>575.20104916734715</v>
      </c>
      <c r="H67" s="10">
        <f>F67/D67*100</f>
        <v>116.22799999999999</v>
      </c>
    </row>
    <row r="68" spans="1:8" ht="25.5" x14ac:dyDescent="0.2">
      <c r="A68" s="38">
        <v>372</v>
      </c>
      <c r="B68" s="71" t="s">
        <v>117</v>
      </c>
      <c r="C68" s="40">
        <f>C69</f>
        <v>2020.65</v>
      </c>
      <c r="D68" s="40">
        <v>10000</v>
      </c>
      <c r="E68" s="40"/>
      <c r="F68" s="40">
        <f>F69+F70</f>
        <v>11622.8</v>
      </c>
      <c r="G68" s="9">
        <f>F68/C68*100</f>
        <v>575.20104916734715</v>
      </c>
      <c r="H68" s="10">
        <f>F68/D68*100</f>
        <v>116.22799999999999</v>
      </c>
    </row>
    <row r="69" spans="1:8" x14ac:dyDescent="0.2">
      <c r="A69" s="42">
        <v>3721</v>
      </c>
      <c r="B69" s="72" t="s">
        <v>283</v>
      </c>
      <c r="C69" s="44">
        <v>2020.65</v>
      </c>
      <c r="D69" s="44">
        <v>0</v>
      </c>
      <c r="E69" s="44"/>
      <c r="F69" s="44">
        <v>0</v>
      </c>
      <c r="G69" s="155">
        <v>0</v>
      </c>
      <c r="H69" s="17">
        <v>0</v>
      </c>
    </row>
    <row r="70" spans="1:8" ht="25.5" x14ac:dyDescent="0.2">
      <c r="A70" s="42">
        <v>3722</v>
      </c>
      <c r="B70" s="72" t="s">
        <v>117</v>
      </c>
      <c r="C70" s="44">
        <v>0</v>
      </c>
      <c r="D70" s="44">
        <v>0</v>
      </c>
      <c r="E70" s="44"/>
      <c r="F70" s="44">
        <v>11622.8</v>
      </c>
      <c r="G70" s="9">
        <v>0</v>
      </c>
      <c r="H70" s="17">
        <v>0</v>
      </c>
    </row>
    <row r="71" spans="1:8" s="41" customFormat="1" x14ac:dyDescent="0.2">
      <c r="A71" s="38">
        <v>38</v>
      </c>
      <c r="B71" s="71" t="s">
        <v>332</v>
      </c>
      <c r="C71" s="40">
        <v>0</v>
      </c>
      <c r="D71" s="40">
        <v>20000</v>
      </c>
      <c r="E71" s="40"/>
      <c r="F71" s="40">
        <f>F72</f>
        <v>5781.25</v>
      </c>
      <c r="G71" s="9">
        <v>0</v>
      </c>
      <c r="H71" s="10">
        <f>F71/D71*100</f>
        <v>28.90625</v>
      </c>
    </row>
    <row r="72" spans="1:8" s="41" customFormat="1" x14ac:dyDescent="0.2">
      <c r="A72" s="38">
        <v>383</v>
      </c>
      <c r="B72" s="71" t="s">
        <v>333</v>
      </c>
      <c r="C72" s="40">
        <v>0</v>
      </c>
      <c r="D72" s="40">
        <v>20000</v>
      </c>
      <c r="E72" s="40"/>
      <c r="F72" s="40">
        <f>F73</f>
        <v>5781.25</v>
      </c>
      <c r="G72" s="9">
        <v>0</v>
      </c>
      <c r="H72" s="10">
        <f>F72/D72*100</f>
        <v>28.90625</v>
      </c>
    </row>
    <row r="73" spans="1:8" ht="25.5" x14ac:dyDescent="0.2">
      <c r="A73" s="42">
        <v>3831</v>
      </c>
      <c r="B73" s="72" t="s">
        <v>323</v>
      </c>
      <c r="C73" s="44">
        <v>0</v>
      </c>
      <c r="D73" s="44">
        <v>20000</v>
      </c>
      <c r="E73" s="44"/>
      <c r="F73" s="44">
        <v>5781.25</v>
      </c>
      <c r="G73" s="9">
        <v>0</v>
      </c>
      <c r="H73" s="17">
        <f>F73/D73*100</f>
        <v>28.90625</v>
      </c>
    </row>
    <row r="74" spans="1:8" x14ac:dyDescent="0.2">
      <c r="A74" s="90">
        <v>4</v>
      </c>
      <c r="B74" s="94" t="s">
        <v>119</v>
      </c>
      <c r="C74" s="86">
        <f>SUM(C75,C78)</f>
        <v>169442.1</v>
      </c>
      <c r="D74" s="86">
        <f>SUM(D75,D78)</f>
        <v>259152.42</v>
      </c>
      <c r="E74" s="86">
        <f>SUM(E75,E78)</f>
        <v>0</v>
      </c>
      <c r="F74" s="86">
        <f>SUM(F75,F78)</f>
        <v>164500.46</v>
      </c>
      <c r="G74" s="87">
        <f t="shared" si="0"/>
        <v>97.083581943330486</v>
      </c>
      <c r="H74" s="88">
        <f>F74/D74*100</f>
        <v>63.476335663776553</v>
      </c>
    </row>
    <row r="75" spans="1:8" ht="25.5" x14ac:dyDescent="0.2">
      <c r="A75" s="38">
        <v>41</v>
      </c>
      <c r="B75" s="71" t="s">
        <v>145</v>
      </c>
      <c r="C75" s="40">
        <f>SUM(C76)</f>
        <v>0</v>
      </c>
      <c r="D75" s="40">
        <f>SUM(D76)</f>
        <v>0</v>
      </c>
      <c r="E75" s="40"/>
      <c r="F75" s="40">
        <f>SUM(F76)</f>
        <v>0</v>
      </c>
      <c r="G75" s="9">
        <v>0</v>
      </c>
      <c r="H75" s="10">
        <v>0</v>
      </c>
    </row>
    <row r="76" spans="1:8" x14ac:dyDescent="0.2">
      <c r="A76" s="38">
        <v>412</v>
      </c>
      <c r="B76" s="71" t="s">
        <v>120</v>
      </c>
      <c r="C76" s="40">
        <f>C77</f>
        <v>0</v>
      </c>
      <c r="D76" s="40">
        <v>0</v>
      </c>
      <c r="E76" s="40"/>
      <c r="F76" s="40">
        <f>F77</f>
        <v>0</v>
      </c>
      <c r="G76" s="9">
        <v>0</v>
      </c>
      <c r="H76" s="10">
        <v>0</v>
      </c>
    </row>
    <row r="77" spans="1:8" x14ac:dyDescent="0.2">
      <c r="A77" s="42">
        <v>4121</v>
      </c>
      <c r="B77" s="72" t="s">
        <v>120</v>
      </c>
      <c r="C77" s="44">
        <v>0</v>
      </c>
      <c r="D77" s="44">
        <v>0</v>
      </c>
      <c r="E77" s="44"/>
      <c r="F77" s="44">
        <v>0</v>
      </c>
      <c r="G77" s="9">
        <v>0</v>
      </c>
      <c r="H77" s="10">
        <v>0</v>
      </c>
    </row>
    <row r="78" spans="1:8" ht="25.5" x14ac:dyDescent="0.2">
      <c r="A78" s="38">
        <v>42</v>
      </c>
      <c r="B78" s="71" t="s">
        <v>102</v>
      </c>
      <c r="C78" s="40">
        <f>C79+C87</f>
        <v>169442.1</v>
      </c>
      <c r="D78" s="40">
        <f>D79+D87</f>
        <v>259152.42</v>
      </c>
      <c r="E78" s="40"/>
      <c r="F78" s="40">
        <f>F79+F87</f>
        <v>164500.46</v>
      </c>
      <c r="G78" s="9">
        <f t="shared" si="0"/>
        <v>97.083581943330486</v>
      </c>
      <c r="H78" s="10">
        <f>F78/D78*100</f>
        <v>63.476335663776553</v>
      </c>
    </row>
    <row r="79" spans="1:8" x14ac:dyDescent="0.2">
      <c r="A79" s="38">
        <v>422</v>
      </c>
      <c r="B79" s="71" t="s">
        <v>103</v>
      </c>
      <c r="C79" s="40">
        <f>SUM(C80:C86)</f>
        <v>158251.75</v>
      </c>
      <c r="D79" s="40">
        <v>248152.42</v>
      </c>
      <c r="E79" s="40"/>
      <c r="F79" s="40">
        <f>SUM(F80:F86)</f>
        <v>156701.21</v>
      </c>
      <c r="G79" s="9">
        <f t="shared" si="0"/>
        <v>99.020206727571718</v>
      </c>
      <c r="H79" s="10">
        <f>F79/D79*100</f>
        <v>63.147161732293398</v>
      </c>
    </row>
    <row r="80" spans="1:8" x14ac:dyDescent="0.2">
      <c r="A80" s="42" t="s">
        <v>19</v>
      </c>
      <c r="B80" s="72" t="s">
        <v>104</v>
      </c>
      <c r="C80" s="44">
        <v>27021.5</v>
      </c>
      <c r="D80" s="44">
        <v>0</v>
      </c>
      <c r="E80" s="44"/>
      <c r="F80" s="44">
        <v>10559</v>
      </c>
      <c r="G80" s="9">
        <f t="shared" si="0"/>
        <v>39.076291101530266</v>
      </c>
      <c r="H80" s="17">
        <v>0</v>
      </c>
    </row>
    <row r="81" spans="1:8" x14ac:dyDescent="0.2">
      <c r="A81" s="42">
        <v>4222</v>
      </c>
      <c r="B81" s="72" t="s">
        <v>105</v>
      </c>
      <c r="C81" s="44">
        <v>55124</v>
      </c>
      <c r="D81" s="44">
        <v>0</v>
      </c>
      <c r="E81" s="44"/>
      <c r="F81" s="44">
        <v>34791</v>
      </c>
      <c r="G81" s="9">
        <v>0</v>
      </c>
      <c r="H81" s="17">
        <v>0</v>
      </c>
    </row>
    <row r="82" spans="1:8" x14ac:dyDescent="0.2">
      <c r="A82" s="42">
        <v>4223</v>
      </c>
      <c r="B82" s="72" t="s">
        <v>106</v>
      </c>
      <c r="C82" s="44">
        <v>22750</v>
      </c>
      <c r="D82" s="44">
        <v>0</v>
      </c>
      <c r="E82" s="44"/>
      <c r="F82" s="44">
        <v>13701.21</v>
      </c>
      <c r="G82" s="9">
        <v>0</v>
      </c>
      <c r="H82" s="17">
        <v>0</v>
      </c>
    </row>
    <row r="83" spans="1:8" x14ac:dyDescent="0.2">
      <c r="A83" s="42">
        <v>4224</v>
      </c>
      <c r="B83" s="72" t="s">
        <v>107</v>
      </c>
      <c r="C83" s="44">
        <v>0</v>
      </c>
      <c r="D83" s="44">
        <v>0</v>
      </c>
      <c r="E83" s="44"/>
      <c r="F83" s="44">
        <v>0</v>
      </c>
      <c r="G83" s="9">
        <v>0</v>
      </c>
      <c r="H83" s="17">
        <v>0</v>
      </c>
    </row>
    <row r="84" spans="1:8" x14ac:dyDescent="0.2">
      <c r="A84" s="42">
        <v>4225</v>
      </c>
      <c r="B84" s="72" t="s">
        <v>118</v>
      </c>
      <c r="C84" s="44">
        <v>0</v>
      </c>
      <c r="D84" s="44">
        <v>0</v>
      </c>
      <c r="E84" s="44"/>
      <c r="F84" s="44">
        <v>0</v>
      </c>
      <c r="G84" s="9">
        <v>0</v>
      </c>
      <c r="H84" s="17">
        <v>0</v>
      </c>
    </row>
    <row r="85" spans="1:8" x14ac:dyDescent="0.2">
      <c r="A85" s="42">
        <v>4226</v>
      </c>
      <c r="B85" s="72" t="s">
        <v>108</v>
      </c>
      <c r="C85" s="44">
        <v>0</v>
      </c>
      <c r="D85" s="44">
        <v>0</v>
      </c>
      <c r="E85" s="44"/>
      <c r="F85" s="44">
        <v>0</v>
      </c>
      <c r="G85" s="9">
        <v>0</v>
      </c>
      <c r="H85" s="17">
        <v>0</v>
      </c>
    </row>
    <row r="86" spans="1:8" x14ac:dyDescent="0.2">
      <c r="A86" s="42">
        <v>4227</v>
      </c>
      <c r="B86" s="72" t="s">
        <v>109</v>
      </c>
      <c r="C86" s="44">
        <v>53356.25</v>
      </c>
      <c r="D86" s="44">
        <v>0</v>
      </c>
      <c r="E86" s="44"/>
      <c r="F86" s="44">
        <v>97650</v>
      </c>
      <c r="G86" s="9">
        <f>F86/C86*100</f>
        <v>183.01511069462339</v>
      </c>
      <c r="H86" s="17">
        <v>0</v>
      </c>
    </row>
    <row r="87" spans="1:8" ht="25.5" x14ac:dyDescent="0.2">
      <c r="A87" s="38">
        <v>424</v>
      </c>
      <c r="B87" s="71" t="s">
        <v>121</v>
      </c>
      <c r="C87" s="40">
        <f>C88</f>
        <v>11190.35</v>
      </c>
      <c r="D87" s="40">
        <v>11000</v>
      </c>
      <c r="E87" s="40"/>
      <c r="F87" s="40">
        <f>F88</f>
        <v>7799.25</v>
      </c>
      <c r="G87" s="9">
        <f>F87/C87*100</f>
        <v>69.696211467916541</v>
      </c>
      <c r="H87" s="10">
        <f>F87/D87*100</f>
        <v>70.902272727272731</v>
      </c>
    </row>
    <row r="88" spans="1:8" x14ac:dyDescent="0.2">
      <c r="A88" s="42">
        <v>4241</v>
      </c>
      <c r="B88" s="72" t="s">
        <v>110</v>
      </c>
      <c r="C88" s="44">
        <v>11190.35</v>
      </c>
      <c r="D88" s="44">
        <v>0</v>
      </c>
      <c r="E88" s="44"/>
      <c r="F88" s="44">
        <v>7799.25</v>
      </c>
      <c r="G88" s="9">
        <f>F88/C88*100</f>
        <v>69.696211467916541</v>
      </c>
      <c r="H88" s="10">
        <v>0</v>
      </c>
    </row>
    <row r="89" spans="1:8" ht="19.5" customHeight="1" x14ac:dyDescent="0.2">
      <c r="A89" s="95" t="s">
        <v>111</v>
      </c>
      <c r="B89" s="96"/>
      <c r="C89" s="86">
        <f>C4+C74</f>
        <v>20637611.229999997</v>
      </c>
      <c r="D89" s="86">
        <f>D4+D74</f>
        <v>45772904.230000004</v>
      </c>
      <c r="E89" s="86">
        <f>E4+E74</f>
        <v>0</v>
      </c>
      <c r="F89" s="86">
        <f>F4+F74</f>
        <v>35013110.269999996</v>
      </c>
      <c r="G89" s="87">
        <f>F89/C89*100</f>
        <v>169.65679738701039</v>
      </c>
      <c r="H89" s="88">
        <f>F89/D89*100</f>
        <v>76.493093149750507</v>
      </c>
    </row>
    <row r="90" spans="1:8" x14ac:dyDescent="0.2">
      <c r="A90" s="78"/>
      <c r="B90" s="66"/>
      <c r="C90" s="67"/>
      <c r="D90" s="67"/>
      <c r="E90" s="67"/>
      <c r="F90" s="67"/>
      <c r="G90" s="73"/>
      <c r="H90" s="68"/>
    </row>
    <row r="91" spans="1:8" ht="19.5" customHeight="1" x14ac:dyDescent="0.2">
      <c r="A91" s="169" t="s">
        <v>146</v>
      </c>
      <c r="B91" s="169"/>
      <c r="C91" s="169"/>
      <c r="D91" s="169"/>
      <c r="E91" s="169"/>
      <c r="F91" s="169"/>
      <c r="G91" s="169"/>
      <c r="H91" s="169"/>
    </row>
    <row r="92" spans="1:8" s="34" customFormat="1" ht="39" customHeight="1" x14ac:dyDescent="0.2">
      <c r="A92" s="30" t="s">
        <v>181</v>
      </c>
      <c r="B92" s="31" t="s">
        <v>182</v>
      </c>
      <c r="C92" s="32" t="s">
        <v>252</v>
      </c>
      <c r="D92" s="33" t="s">
        <v>334</v>
      </c>
      <c r="E92" s="33" t="s">
        <v>302</v>
      </c>
      <c r="F92" s="33" t="s">
        <v>335</v>
      </c>
      <c r="G92" s="5" t="s">
        <v>50</v>
      </c>
      <c r="H92" s="6" t="s">
        <v>50</v>
      </c>
    </row>
    <row r="93" spans="1:8" s="75" customFormat="1" ht="13.5" customHeight="1" x14ac:dyDescent="0.2">
      <c r="A93" s="172">
        <v>1</v>
      </c>
      <c r="B93" s="172"/>
      <c r="C93" s="35">
        <v>2</v>
      </c>
      <c r="D93" s="36">
        <v>3</v>
      </c>
      <c r="E93" s="36">
        <v>4</v>
      </c>
      <c r="F93" s="36">
        <v>5</v>
      </c>
      <c r="G93" s="36" t="s">
        <v>51</v>
      </c>
      <c r="H93" s="74" t="s">
        <v>294</v>
      </c>
    </row>
    <row r="94" spans="1:8" ht="19.5" customHeight="1" x14ac:dyDescent="0.2">
      <c r="A94" s="61">
        <v>1</v>
      </c>
      <c r="B94" s="61" t="s">
        <v>136</v>
      </c>
      <c r="C94" s="51">
        <v>1129236.3899999999</v>
      </c>
      <c r="D94" s="51">
        <v>1281912.05</v>
      </c>
      <c r="E94" s="51"/>
      <c r="F94" s="51">
        <v>1234109.6499999999</v>
      </c>
      <c r="G94" s="10">
        <f t="shared" ref="G94:G99" si="2">F94/C94*100</f>
        <v>109.28709532642674</v>
      </c>
      <c r="H94" s="10">
        <f t="shared" ref="H94:H99" si="3">F94/D94*100</f>
        <v>96.271007827721093</v>
      </c>
    </row>
    <row r="95" spans="1:8" ht="19.5" customHeight="1" x14ac:dyDescent="0.2">
      <c r="A95" s="61">
        <v>2</v>
      </c>
      <c r="B95" s="61" t="s">
        <v>140</v>
      </c>
      <c r="C95" s="51">
        <v>6661948.29</v>
      </c>
      <c r="D95" s="51">
        <v>9647851.2100000009</v>
      </c>
      <c r="E95" s="51"/>
      <c r="F95" s="51">
        <v>10009693.300000001</v>
      </c>
      <c r="G95" s="10">
        <f t="shared" si="2"/>
        <v>150.25174114643272</v>
      </c>
      <c r="H95" s="10">
        <f t="shared" si="3"/>
        <v>103.75049409577286</v>
      </c>
    </row>
    <row r="96" spans="1:8" ht="19.5" customHeight="1" x14ac:dyDescent="0.2">
      <c r="A96" s="61">
        <v>3</v>
      </c>
      <c r="B96" s="61" t="s">
        <v>137</v>
      </c>
      <c r="C96" s="51">
        <v>5000</v>
      </c>
      <c r="D96" s="51">
        <v>20701.21</v>
      </c>
      <c r="E96" s="51"/>
      <c r="F96" s="51">
        <v>18701.21</v>
      </c>
      <c r="G96" s="10">
        <f t="shared" si="2"/>
        <v>374.02420000000001</v>
      </c>
      <c r="H96" s="10">
        <f t="shared" si="3"/>
        <v>90.338728992170019</v>
      </c>
    </row>
    <row r="97" spans="1:8" ht="19.5" customHeight="1" x14ac:dyDescent="0.2">
      <c r="A97" s="61">
        <v>4</v>
      </c>
      <c r="B97" s="61" t="s">
        <v>138</v>
      </c>
      <c r="C97" s="51">
        <v>10030</v>
      </c>
      <c r="D97" s="51">
        <v>10700</v>
      </c>
      <c r="E97" s="51"/>
      <c r="F97" s="51">
        <v>10899.37</v>
      </c>
      <c r="G97" s="10">
        <f t="shared" si="2"/>
        <v>108.66769690927218</v>
      </c>
      <c r="H97" s="10">
        <f t="shared" si="3"/>
        <v>101.86327102803739</v>
      </c>
    </row>
    <row r="98" spans="1:8" ht="19.5" customHeight="1" x14ac:dyDescent="0.2">
      <c r="A98" s="61">
        <v>5</v>
      </c>
      <c r="B98" s="61" t="s">
        <v>139</v>
      </c>
      <c r="C98" s="51">
        <v>12831396.550000001</v>
      </c>
      <c r="D98" s="51">
        <v>34811739.759999998</v>
      </c>
      <c r="E98" s="51"/>
      <c r="F98" s="51">
        <v>23739706.739999998</v>
      </c>
      <c r="G98" s="10">
        <f t="shared" si="2"/>
        <v>185.01264961684936</v>
      </c>
      <c r="H98" s="10">
        <f t="shared" si="3"/>
        <v>68.194542713656091</v>
      </c>
    </row>
    <row r="99" spans="1:8" ht="19.5" customHeight="1" x14ac:dyDescent="0.2">
      <c r="A99" s="61"/>
      <c r="B99" s="63" t="s">
        <v>141</v>
      </c>
      <c r="C99" s="64">
        <f>SUM(C94:C98)</f>
        <v>20637611.23</v>
      </c>
      <c r="D99" s="64">
        <f>SUM(D94:D98)</f>
        <v>45772904.230000004</v>
      </c>
      <c r="E99" s="64"/>
      <c r="F99" s="64">
        <f>SUM(F94:F98)</f>
        <v>35013110.269999996</v>
      </c>
      <c r="G99" s="10">
        <f t="shared" si="2"/>
        <v>169.65679738701036</v>
      </c>
      <c r="H99" s="10">
        <f t="shared" si="3"/>
        <v>76.493093149750507</v>
      </c>
    </row>
    <row r="101" spans="1:8" x14ac:dyDescent="0.2">
      <c r="A101" s="79" t="s">
        <v>289</v>
      </c>
      <c r="B101" s="26" t="s">
        <v>344</v>
      </c>
      <c r="F101" s="123"/>
      <c r="G101" s="123"/>
      <c r="H101" s="123" t="s">
        <v>291</v>
      </c>
    </row>
    <row r="102" spans="1:8" x14ac:dyDescent="0.2">
      <c r="A102" s="79" t="s">
        <v>290</v>
      </c>
      <c r="B102" s="26" t="s">
        <v>345</v>
      </c>
      <c r="F102" s="123"/>
      <c r="G102" s="123" t="s">
        <v>292</v>
      </c>
      <c r="H102" s="123"/>
    </row>
    <row r="103" spans="1:8" x14ac:dyDescent="0.2">
      <c r="A103" s="79" t="s">
        <v>293</v>
      </c>
      <c r="B103" s="26" t="s">
        <v>341</v>
      </c>
    </row>
  </sheetData>
  <mergeCells count="4">
    <mergeCell ref="A93:B93"/>
    <mergeCell ref="A1:H1"/>
    <mergeCell ref="A3:B3"/>
    <mergeCell ref="A91:H91"/>
  </mergeCells>
  <pageMargins left="0.7" right="0.7" top="0.75" bottom="0.75" header="0.3" footer="0.3"/>
  <pageSetup paperSize="9" scale="56" fitToHeight="4" orientation="portrait" r:id="rId1"/>
  <headerFooter alignWithMargins="0"/>
  <rowBreaks count="1" manualBreakCount="1">
    <brk id="90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4"/>
  <sheetViews>
    <sheetView showGridLines="0" topLeftCell="A364" zoomScaleNormal="100" workbookViewId="0">
      <selection activeCell="B377" sqref="B376:B377"/>
    </sheetView>
  </sheetViews>
  <sheetFormatPr defaultColWidth="8.85546875" defaultRowHeight="27" customHeight="1" x14ac:dyDescent="0.2"/>
  <cols>
    <col min="1" max="1" width="9.42578125" style="98" customWidth="1"/>
    <col min="2" max="2" width="13.140625" style="98" customWidth="1"/>
    <col min="3" max="3" width="47.42578125" style="98" customWidth="1"/>
    <col min="4" max="4" width="15.140625" style="122" customWidth="1"/>
    <col min="5" max="5" width="13.7109375" style="123" customWidth="1"/>
    <col min="6" max="6" width="14.28515625" style="123" customWidth="1"/>
    <col min="7" max="7" width="16.5703125" style="123" customWidth="1"/>
    <col min="8" max="8" width="14.28515625" style="123" customWidth="1"/>
    <col min="9" max="9" width="11.7109375" style="101" customWidth="1"/>
    <col min="10" max="10" width="11.140625" style="101" customWidth="1"/>
    <col min="11" max="11" width="13.7109375" style="98" customWidth="1"/>
    <col min="12" max="13" width="11.140625" style="98" customWidth="1"/>
    <col min="14" max="16384" width="8.85546875" style="98"/>
  </cols>
  <sheetData>
    <row r="1" spans="1:11" ht="27" customHeight="1" x14ac:dyDescent="0.2">
      <c r="A1" s="179" t="s">
        <v>295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1" s="101" customFormat="1" ht="27" customHeight="1" x14ac:dyDescent="0.2">
      <c r="A2" s="99"/>
      <c r="B2" s="176" t="s">
        <v>0</v>
      </c>
      <c r="C2" s="177"/>
      <c r="D2" s="99" t="s">
        <v>44</v>
      </c>
      <c r="E2" s="124" t="s">
        <v>185</v>
      </c>
      <c r="F2" s="124" t="s">
        <v>296</v>
      </c>
      <c r="G2" s="124" t="s">
        <v>297</v>
      </c>
      <c r="H2" s="124" t="s">
        <v>298</v>
      </c>
      <c r="I2" s="99" t="s">
        <v>46</v>
      </c>
      <c r="J2" s="99" t="s">
        <v>47</v>
      </c>
    </row>
    <row r="3" spans="1:11" s="106" customFormat="1" ht="14.25" customHeight="1" x14ac:dyDescent="0.2">
      <c r="A3" s="102"/>
      <c r="B3" s="178" t="s">
        <v>1</v>
      </c>
      <c r="C3" s="177"/>
      <c r="D3" s="103"/>
      <c r="E3" s="104">
        <v>2</v>
      </c>
      <c r="F3" s="104">
        <v>3</v>
      </c>
      <c r="G3" s="104">
        <v>4</v>
      </c>
      <c r="H3" s="104">
        <v>5</v>
      </c>
      <c r="I3" s="103" t="s">
        <v>45</v>
      </c>
      <c r="J3" s="103" t="s">
        <v>288</v>
      </c>
      <c r="K3" s="105"/>
    </row>
    <row r="4" spans="1:11" s="147" customFormat="1" ht="27" customHeight="1" x14ac:dyDescent="0.2">
      <c r="A4" s="143"/>
      <c r="B4" s="144">
        <v>17224</v>
      </c>
      <c r="C4" s="144" t="s">
        <v>186</v>
      </c>
      <c r="D4" s="145"/>
      <c r="E4" s="146">
        <f>E5</f>
        <v>20637611.230000004</v>
      </c>
      <c r="F4" s="146">
        <f>F5</f>
        <v>45772904.230000004</v>
      </c>
      <c r="G4" s="146">
        <f>G5</f>
        <v>0</v>
      </c>
      <c r="H4" s="146">
        <f>H5</f>
        <v>35013110.270000003</v>
      </c>
      <c r="I4" s="107">
        <f t="shared" ref="I4:I9" si="0">H4/E4*100</f>
        <v>169.65679738701036</v>
      </c>
      <c r="J4" s="107">
        <f t="shared" ref="J4:J10" si="1">H4/F4*100</f>
        <v>76.493093149750521</v>
      </c>
    </row>
    <row r="5" spans="1:11" ht="31.15" customHeight="1" x14ac:dyDescent="0.2">
      <c r="A5" s="108">
        <v>90</v>
      </c>
      <c r="B5" s="109" t="s">
        <v>2</v>
      </c>
      <c r="C5" s="108" t="s">
        <v>187</v>
      </c>
      <c r="D5" s="109"/>
      <c r="E5" s="100">
        <f>E6+E136+E227+E248+E261+E267+E322+E212+E221</f>
        <v>20637611.230000004</v>
      </c>
      <c r="F5" s="100">
        <f>F6+F136+F227+F261+F267+F322+F347</f>
        <v>45772904.230000004</v>
      </c>
      <c r="G5" s="100">
        <v>0</v>
      </c>
      <c r="H5" s="100">
        <f>H6+H136+H212+H221+H227+H248+H261+H267+H322+H347</f>
        <v>35013110.270000003</v>
      </c>
      <c r="I5" s="110">
        <f t="shared" si="0"/>
        <v>169.65679738701036</v>
      </c>
      <c r="J5" s="110">
        <f t="shared" si="1"/>
        <v>76.493093149750521</v>
      </c>
    </row>
    <row r="6" spans="1:11" ht="27" customHeight="1" x14ac:dyDescent="0.2">
      <c r="A6" s="108">
        <v>2201</v>
      </c>
      <c r="B6" s="109" t="s">
        <v>2</v>
      </c>
      <c r="C6" s="108" t="s">
        <v>205</v>
      </c>
      <c r="D6" s="109"/>
      <c r="E6" s="100">
        <f>E7+E40+E51+E111</f>
        <v>17249157</v>
      </c>
      <c r="F6" s="100">
        <f>F7+F40+F51+F111</f>
        <v>20674938.090000004</v>
      </c>
      <c r="G6" s="100">
        <f>G7+G40+G51+G111</f>
        <v>0</v>
      </c>
      <c r="H6" s="100">
        <f>H7+H40+H51+H111</f>
        <v>21239656.219999999</v>
      </c>
      <c r="I6" s="110">
        <f t="shared" si="0"/>
        <v>123.13445938256575</v>
      </c>
      <c r="J6" s="110">
        <f t="shared" si="1"/>
        <v>102.73141388642482</v>
      </c>
      <c r="K6" s="156"/>
    </row>
    <row r="7" spans="1:11" ht="27" customHeight="1" x14ac:dyDescent="0.2">
      <c r="A7" s="111" t="s">
        <v>195</v>
      </c>
      <c r="B7" s="112" t="s">
        <v>3</v>
      </c>
      <c r="C7" s="111" t="s">
        <v>196</v>
      </c>
      <c r="D7" s="113">
        <v>48007</v>
      </c>
      <c r="E7" s="120">
        <f>E8</f>
        <v>534852.36</v>
      </c>
      <c r="F7" s="120">
        <f>F8</f>
        <v>540992.28</v>
      </c>
      <c r="G7" s="120"/>
      <c r="H7" s="120">
        <f>H8</f>
        <v>540992.28</v>
      </c>
      <c r="I7" s="121">
        <f t="shared" si="0"/>
        <v>101.1479653936649</v>
      </c>
      <c r="J7" s="121">
        <f t="shared" si="1"/>
        <v>100</v>
      </c>
    </row>
    <row r="8" spans="1:11" ht="27" customHeight="1" x14ac:dyDescent="0.2">
      <c r="A8" s="112"/>
      <c r="B8" s="111">
        <v>3</v>
      </c>
      <c r="C8" s="111" t="s">
        <v>148</v>
      </c>
      <c r="D8" s="113"/>
      <c r="E8" s="120">
        <f>SUM(E9,E37)</f>
        <v>534852.36</v>
      </c>
      <c r="F8" s="120">
        <f>SUM(F9,F37)</f>
        <v>540992.28</v>
      </c>
      <c r="G8" s="120"/>
      <c r="H8" s="120">
        <f>H9+H37</f>
        <v>540992.28</v>
      </c>
      <c r="I8" s="121">
        <f t="shared" si="0"/>
        <v>101.1479653936649</v>
      </c>
      <c r="J8" s="121">
        <f t="shared" si="1"/>
        <v>100</v>
      </c>
    </row>
    <row r="9" spans="1:11" ht="27" customHeight="1" x14ac:dyDescent="0.2">
      <c r="A9" s="112"/>
      <c r="B9" s="111">
        <v>32</v>
      </c>
      <c r="C9" s="111" t="s">
        <v>147</v>
      </c>
      <c r="D9" s="113"/>
      <c r="E9" s="120">
        <f>E10+E14+E20+E31</f>
        <v>525295.77</v>
      </c>
      <c r="F9" s="120">
        <f>F10+F14+F20+F29+F31</f>
        <v>530992.28</v>
      </c>
      <c r="G9" s="120"/>
      <c r="H9" s="120">
        <f>H10+H14+H20+H29+H31</f>
        <v>530992.28</v>
      </c>
      <c r="I9" s="121">
        <f t="shared" si="0"/>
        <v>101.08443858209633</v>
      </c>
      <c r="J9" s="121">
        <f t="shared" si="1"/>
        <v>100</v>
      </c>
    </row>
    <row r="10" spans="1:11" ht="27" customHeight="1" x14ac:dyDescent="0.2">
      <c r="A10" s="112"/>
      <c r="B10" s="111">
        <v>321</v>
      </c>
      <c r="C10" s="111" t="s">
        <v>5</v>
      </c>
      <c r="D10" s="113"/>
      <c r="E10" s="120">
        <f>SUM(E11:E13)</f>
        <v>31657.599999999999</v>
      </c>
      <c r="F10" s="120">
        <v>55450</v>
      </c>
      <c r="G10" s="120"/>
      <c r="H10" s="120">
        <f>SUM(H11:H13)</f>
        <v>55450</v>
      </c>
      <c r="I10" s="121">
        <f t="shared" ref="I10:I51" si="2">H10/E10*100</f>
        <v>175.15541291822501</v>
      </c>
      <c r="J10" s="121">
        <f t="shared" si="1"/>
        <v>100</v>
      </c>
    </row>
    <row r="11" spans="1:11" ht="27" customHeight="1" x14ac:dyDescent="0.2">
      <c r="A11" s="136"/>
      <c r="B11" s="116">
        <v>3211</v>
      </c>
      <c r="C11" s="116" t="s">
        <v>8</v>
      </c>
      <c r="D11" s="137"/>
      <c r="E11" s="118">
        <v>27287.02</v>
      </c>
      <c r="F11" s="118"/>
      <c r="G11" s="118"/>
      <c r="H11" s="118">
        <v>53000</v>
      </c>
      <c r="I11" s="119">
        <f t="shared" si="2"/>
        <v>194.23154305600247</v>
      </c>
      <c r="J11" s="119"/>
      <c r="K11" s="156"/>
    </row>
    <row r="12" spans="1:11" ht="27" customHeight="1" x14ac:dyDescent="0.2">
      <c r="A12" s="136"/>
      <c r="B12" s="116">
        <v>3213</v>
      </c>
      <c r="C12" s="116" t="s">
        <v>197</v>
      </c>
      <c r="D12" s="137"/>
      <c r="E12" s="118">
        <v>4127.58</v>
      </c>
      <c r="F12" s="118"/>
      <c r="G12" s="118"/>
      <c r="H12" s="118">
        <v>2450</v>
      </c>
      <c r="I12" s="119">
        <f t="shared" si="2"/>
        <v>59.356814404566357</v>
      </c>
      <c r="J12" s="119"/>
    </row>
    <row r="13" spans="1:11" ht="27" customHeight="1" x14ac:dyDescent="0.2">
      <c r="A13" s="136"/>
      <c r="B13" s="116">
        <v>3214</v>
      </c>
      <c r="C13" s="116" t="s">
        <v>198</v>
      </c>
      <c r="D13" s="137"/>
      <c r="E13" s="118">
        <v>243</v>
      </c>
      <c r="F13" s="118"/>
      <c r="G13" s="118"/>
      <c r="H13" s="118"/>
      <c r="I13" s="119">
        <f t="shared" si="2"/>
        <v>0</v>
      </c>
      <c r="J13" s="119"/>
    </row>
    <row r="14" spans="1:11" ht="27" customHeight="1" x14ac:dyDescent="0.2">
      <c r="A14" s="112"/>
      <c r="B14" s="111">
        <v>322</v>
      </c>
      <c r="C14" s="111" t="s">
        <v>199</v>
      </c>
      <c r="D14" s="113"/>
      <c r="E14" s="114">
        <f>SUM(E15:E19)</f>
        <v>222868.43999999997</v>
      </c>
      <c r="F14" s="120">
        <v>265300</v>
      </c>
      <c r="G14" s="120"/>
      <c r="H14" s="120">
        <f>SUM(H15:H19)</f>
        <v>265300</v>
      </c>
      <c r="I14" s="121">
        <f t="shared" si="2"/>
        <v>119.03883744149688</v>
      </c>
      <c r="J14" s="121">
        <f>H14/F14*100</f>
        <v>100</v>
      </c>
    </row>
    <row r="15" spans="1:11" ht="27" customHeight="1" x14ac:dyDescent="0.2">
      <c r="A15" s="136"/>
      <c r="B15" s="116">
        <v>3221</v>
      </c>
      <c r="C15" s="116" t="s">
        <v>34</v>
      </c>
      <c r="D15" s="137"/>
      <c r="E15" s="118">
        <v>102070.87</v>
      </c>
      <c r="F15" s="118"/>
      <c r="G15" s="118"/>
      <c r="H15" s="118">
        <v>150000</v>
      </c>
      <c r="I15" s="119">
        <f t="shared" si="2"/>
        <v>146.95671742584344</v>
      </c>
      <c r="J15" s="119"/>
    </row>
    <row r="16" spans="1:11" ht="27" customHeight="1" x14ac:dyDescent="0.2">
      <c r="A16" s="136"/>
      <c r="B16" s="116">
        <v>3222</v>
      </c>
      <c r="C16" s="116" t="s">
        <v>42</v>
      </c>
      <c r="D16" s="137"/>
      <c r="E16" s="118">
        <v>65178.21</v>
      </c>
      <c r="F16" s="118"/>
      <c r="G16" s="118"/>
      <c r="H16" s="118">
        <v>72000</v>
      </c>
      <c r="I16" s="119">
        <f t="shared" si="2"/>
        <v>110.46636598335549</v>
      </c>
      <c r="J16" s="119"/>
    </row>
    <row r="17" spans="1:10" ht="27" customHeight="1" x14ac:dyDescent="0.2">
      <c r="A17" s="136"/>
      <c r="B17" s="116">
        <v>3224</v>
      </c>
      <c r="C17" s="116" t="s">
        <v>200</v>
      </c>
      <c r="D17" s="137"/>
      <c r="E17" s="118">
        <v>21778.33</v>
      </c>
      <c r="F17" s="118"/>
      <c r="G17" s="118"/>
      <c r="H17" s="118">
        <v>15000</v>
      </c>
      <c r="I17" s="119">
        <f t="shared" si="2"/>
        <v>68.875804526793374</v>
      </c>
      <c r="J17" s="119"/>
    </row>
    <row r="18" spans="1:10" ht="27" customHeight="1" x14ac:dyDescent="0.2">
      <c r="A18" s="136"/>
      <c r="B18" s="116">
        <v>3225</v>
      </c>
      <c r="C18" s="116" t="s">
        <v>36</v>
      </c>
      <c r="D18" s="137"/>
      <c r="E18" s="118">
        <v>26838.53</v>
      </c>
      <c r="F18" s="118"/>
      <c r="G18" s="118"/>
      <c r="H18" s="118">
        <v>7500</v>
      </c>
      <c r="I18" s="119">
        <f t="shared" si="2"/>
        <v>27.944898621496783</v>
      </c>
      <c r="J18" s="119"/>
    </row>
    <row r="19" spans="1:10" ht="27" customHeight="1" x14ac:dyDescent="0.2">
      <c r="A19" s="136"/>
      <c r="B19" s="116">
        <v>3227</v>
      </c>
      <c r="C19" s="116" t="s">
        <v>27</v>
      </c>
      <c r="D19" s="137"/>
      <c r="E19" s="118">
        <v>7002.5</v>
      </c>
      <c r="F19" s="118"/>
      <c r="G19" s="118"/>
      <c r="H19" s="118">
        <v>20800</v>
      </c>
      <c r="I19" s="119">
        <f t="shared" si="2"/>
        <v>297.03677258122099</v>
      </c>
      <c r="J19" s="119"/>
    </row>
    <row r="20" spans="1:10" ht="27" customHeight="1" x14ac:dyDescent="0.2">
      <c r="A20" s="112"/>
      <c r="B20" s="111" t="s">
        <v>11</v>
      </c>
      <c r="C20" s="111" t="s">
        <v>12</v>
      </c>
      <c r="D20" s="113"/>
      <c r="E20" s="114">
        <f>SUM(E21:E28)</f>
        <v>244344.96000000002</v>
      </c>
      <c r="F20" s="120">
        <v>175991.36</v>
      </c>
      <c r="G20" s="120"/>
      <c r="H20" s="120">
        <f>SUM(H21:H28)</f>
        <v>175991.36</v>
      </c>
      <c r="I20" s="121">
        <f t="shared" si="2"/>
        <v>72.025778636891047</v>
      </c>
      <c r="J20" s="121">
        <f>H20/F20*100</f>
        <v>100</v>
      </c>
    </row>
    <row r="21" spans="1:10" ht="27" customHeight="1" x14ac:dyDescent="0.2">
      <c r="A21" s="136"/>
      <c r="B21" s="116">
        <v>3231</v>
      </c>
      <c r="C21" s="116" t="s">
        <v>38</v>
      </c>
      <c r="D21" s="137"/>
      <c r="E21" s="118">
        <v>34781.75</v>
      </c>
      <c r="F21" s="118"/>
      <c r="G21" s="118"/>
      <c r="H21" s="118">
        <v>37000</v>
      </c>
      <c r="I21" s="119">
        <f t="shared" si="2"/>
        <v>106.37762619764675</v>
      </c>
      <c r="J21" s="119"/>
    </row>
    <row r="22" spans="1:10" ht="27" customHeight="1" x14ac:dyDescent="0.2">
      <c r="A22" s="136"/>
      <c r="B22" s="116">
        <v>3232</v>
      </c>
      <c r="C22" s="116" t="s">
        <v>17</v>
      </c>
      <c r="D22" s="137"/>
      <c r="E22" s="118">
        <v>130982.82</v>
      </c>
      <c r="F22" s="118"/>
      <c r="G22" s="118"/>
      <c r="H22" s="118">
        <v>45000</v>
      </c>
      <c r="I22" s="119">
        <f t="shared" si="2"/>
        <v>34.355650611278641</v>
      </c>
      <c r="J22" s="119"/>
    </row>
    <row r="23" spans="1:10" ht="27" customHeight="1" x14ac:dyDescent="0.2">
      <c r="A23" s="136"/>
      <c r="B23" s="116">
        <v>3233</v>
      </c>
      <c r="C23" s="116" t="s">
        <v>32</v>
      </c>
      <c r="D23" s="137"/>
      <c r="E23" s="118">
        <v>343</v>
      </c>
      <c r="F23" s="118"/>
      <c r="G23" s="118"/>
      <c r="H23" s="118">
        <v>693</v>
      </c>
      <c r="I23" s="119">
        <f t="shared" si="2"/>
        <v>202.0408163265306</v>
      </c>
      <c r="J23" s="119"/>
    </row>
    <row r="24" spans="1:10" ht="27" customHeight="1" x14ac:dyDescent="0.2">
      <c r="A24" s="136"/>
      <c r="B24" s="116">
        <v>3234</v>
      </c>
      <c r="C24" s="116" t="s">
        <v>39</v>
      </c>
      <c r="D24" s="137"/>
      <c r="E24" s="118">
        <v>36090.1</v>
      </c>
      <c r="F24" s="118"/>
      <c r="G24" s="118"/>
      <c r="H24" s="118">
        <v>45000</v>
      </c>
      <c r="I24" s="119">
        <f t="shared" si="2"/>
        <v>124.68793381010306</v>
      </c>
      <c r="J24" s="119"/>
    </row>
    <row r="25" spans="1:10" ht="27" customHeight="1" x14ac:dyDescent="0.2">
      <c r="A25" s="136"/>
      <c r="B25" s="116">
        <v>3236</v>
      </c>
      <c r="C25" s="116" t="s">
        <v>43</v>
      </c>
      <c r="D25" s="137"/>
      <c r="E25" s="118">
        <v>5665</v>
      </c>
      <c r="F25" s="118"/>
      <c r="G25" s="118"/>
      <c r="H25" s="118">
        <v>4000</v>
      </c>
      <c r="I25" s="119">
        <f t="shared" si="2"/>
        <v>70.609002647837599</v>
      </c>
      <c r="J25" s="119"/>
    </row>
    <row r="26" spans="1:10" ht="27" customHeight="1" x14ac:dyDescent="0.2">
      <c r="A26" s="136"/>
      <c r="B26" s="116">
        <v>3237</v>
      </c>
      <c r="C26" s="116" t="s">
        <v>201</v>
      </c>
      <c r="D26" s="137"/>
      <c r="E26" s="118">
        <v>10825</v>
      </c>
      <c r="F26" s="118"/>
      <c r="G26" s="118"/>
      <c r="H26" s="118">
        <v>16670</v>
      </c>
      <c r="I26" s="119">
        <f t="shared" si="2"/>
        <v>153.99538106235568</v>
      </c>
      <c r="J26" s="119"/>
    </row>
    <row r="27" spans="1:10" ht="27" customHeight="1" x14ac:dyDescent="0.2">
      <c r="A27" s="136"/>
      <c r="B27" s="116">
        <v>3238</v>
      </c>
      <c r="C27" s="116" t="s">
        <v>22</v>
      </c>
      <c r="D27" s="137"/>
      <c r="E27" s="118">
        <v>8878.36</v>
      </c>
      <c r="F27" s="118"/>
      <c r="G27" s="118"/>
      <c r="H27" s="118">
        <v>11628.36</v>
      </c>
      <c r="I27" s="119">
        <f t="shared" si="2"/>
        <v>130.97418892678377</v>
      </c>
      <c r="J27" s="119"/>
    </row>
    <row r="28" spans="1:10" ht="27" customHeight="1" x14ac:dyDescent="0.2">
      <c r="A28" s="136"/>
      <c r="B28" s="116">
        <v>3239</v>
      </c>
      <c r="C28" s="116" t="s">
        <v>15</v>
      </c>
      <c r="D28" s="137"/>
      <c r="E28" s="118">
        <v>16778.93</v>
      </c>
      <c r="F28" s="118"/>
      <c r="G28" s="118"/>
      <c r="H28" s="118">
        <v>16000</v>
      </c>
      <c r="I28" s="119">
        <f t="shared" si="2"/>
        <v>95.357689673894569</v>
      </c>
      <c r="J28" s="119"/>
    </row>
    <row r="29" spans="1:10" s="139" customFormat="1" ht="27" customHeight="1" x14ac:dyDescent="0.2">
      <c r="A29" s="112"/>
      <c r="B29" s="111">
        <v>324</v>
      </c>
      <c r="C29" s="111" t="s">
        <v>213</v>
      </c>
      <c r="D29" s="113"/>
      <c r="E29" s="120">
        <v>0</v>
      </c>
      <c r="F29" s="120">
        <v>6560</v>
      </c>
      <c r="G29" s="120"/>
      <c r="H29" s="120">
        <f>H30</f>
        <v>6560</v>
      </c>
      <c r="I29" s="121">
        <v>0</v>
      </c>
      <c r="J29" s="121">
        <f>H29/F29*100</f>
        <v>100</v>
      </c>
    </row>
    <row r="30" spans="1:10" ht="27" customHeight="1" x14ac:dyDescent="0.2">
      <c r="A30" s="136"/>
      <c r="B30" s="116">
        <v>3241</v>
      </c>
      <c r="C30" s="116" t="s">
        <v>307</v>
      </c>
      <c r="D30" s="137"/>
      <c r="E30" s="118">
        <v>0</v>
      </c>
      <c r="F30" s="118"/>
      <c r="G30" s="118"/>
      <c r="H30" s="118">
        <v>6560</v>
      </c>
      <c r="I30" s="119">
        <v>0</v>
      </c>
      <c r="J30" s="119"/>
    </row>
    <row r="31" spans="1:10" s="139" customFormat="1" ht="27" customHeight="1" x14ac:dyDescent="0.2">
      <c r="A31" s="112"/>
      <c r="B31" s="111">
        <v>329</v>
      </c>
      <c r="C31" s="111" t="s">
        <v>23</v>
      </c>
      <c r="D31" s="113"/>
      <c r="E31" s="114">
        <f>SUM(E33:E36)</f>
        <v>26424.77</v>
      </c>
      <c r="F31" s="120">
        <v>27690.92</v>
      </c>
      <c r="G31" s="120"/>
      <c r="H31" s="120">
        <f>SUM(H32:H36)</f>
        <v>27690.920000000002</v>
      </c>
      <c r="I31" s="121">
        <f t="shared" si="2"/>
        <v>104.79152704072732</v>
      </c>
      <c r="J31" s="121">
        <f>H31/F31*100</f>
        <v>100.00000000000003</v>
      </c>
    </row>
    <row r="32" spans="1:10" ht="27" customHeight="1" x14ac:dyDescent="0.2">
      <c r="A32" s="136"/>
      <c r="B32" s="116">
        <v>3292</v>
      </c>
      <c r="C32" s="116" t="s">
        <v>210</v>
      </c>
      <c r="D32" s="137"/>
      <c r="E32" s="115">
        <v>0</v>
      </c>
      <c r="F32" s="118"/>
      <c r="G32" s="118"/>
      <c r="H32" s="118">
        <v>245.87</v>
      </c>
      <c r="I32" s="119">
        <v>0</v>
      </c>
      <c r="J32" s="119"/>
    </row>
    <row r="33" spans="1:10" ht="27" customHeight="1" x14ac:dyDescent="0.2">
      <c r="A33" s="136"/>
      <c r="B33" s="116">
        <v>3293</v>
      </c>
      <c r="C33" s="116" t="s">
        <v>202</v>
      </c>
      <c r="D33" s="137"/>
      <c r="E33" s="118">
        <v>9669.27</v>
      </c>
      <c r="F33" s="118"/>
      <c r="G33" s="118"/>
      <c r="H33" s="118">
        <v>11000</v>
      </c>
      <c r="I33" s="119">
        <f t="shared" si="2"/>
        <v>113.76246603931837</v>
      </c>
      <c r="J33" s="119"/>
    </row>
    <row r="34" spans="1:10" ht="27" customHeight="1" x14ac:dyDescent="0.2">
      <c r="A34" s="136"/>
      <c r="B34" s="116">
        <v>3294</v>
      </c>
      <c r="C34" s="116" t="s">
        <v>203</v>
      </c>
      <c r="D34" s="137"/>
      <c r="E34" s="118">
        <v>3841.43</v>
      </c>
      <c r="F34" s="118"/>
      <c r="G34" s="118"/>
      <c r="H34" s="118">
        <v>3587.27</v>
      </c>
      <c r="I34" s="119">
        <f t="shared" si="2"/>
        <v>93.38371387738421</v>
      </c>
      <c r="J34" s="119"/>
    </row>
    <row r="35" spans="1:10" ht="27" customHeight="1" x14ac:dyDescent="0.2">
      <c r="A35" s="136"/>
      <c r="B35" s="116">
        <v>3295</v>
      </c>
      <c r="C35" s="116" t="s">
        <v>41</v>
      </c>
      <c r="D35" s="137"/>
      <c r="E35" s="118">
        <v>1820</v>
      </c>
      <c r="F35" s="118"/>
      <c r="G35" s="118"/>
      <c r="H35" s="118">
        <v>0</v>
      </c>
      <c r="I35" s="119">
        <f t="shared" si="2"/>
        <v>0</v>
      </c>
      <c r="J35" s="119"/>
    </row>
    <row r="36" spans="1:10" ht="27" customHeight="1" x14ac:dyDescent="0.2">
      <c r="A36" s="136"/>
      <c r="B36" s="116">
        <v>3299</v>
      </c>
      <c r="C36" s="116" t="s">
        <v>23</v>
      </c>
      <c r="D36" s="137"/>
      <c r="E36" s="118">
        <v>11094.07</v>
      </c>
      <c r="F36" s="118"/>
      <c r="G36" s="118"/>
      <c r="H36" s="118">
        <v>12857.78</v>
      </c>
      <c r="I36" s="119">
        <f t="shared" si="2"/>
        <v>115.89777241355068</v>
      </c>
      <c r="J36" s="119"/>
    </row>
    <row r="37" spans="1:10" ht="27" customHeight="1" x14ac:dyDescent="0.2">
      <c r="A37" s="112"/>
      <c r="B37" s="111">
        <v>34</v>
      </c>
      <c r="C37" s="111" t="s">
        <v>149</v>
      </c>
      <c r="D37" s="113"/>
      <c r="E37" s="114">
        <f>E38</f>
        <v>9556.59</v>
      </c>
      <c r="F37" s="120">
        <v>10000</v>
      </c>
      <c r="G37" s="120"/>
      <c r="H37" s="120">
        <f>H38</f>
        <v>10000</v>
      </c>
      <c r="I37" s="121">
        <f t="shared" si="2"/>
        <v>104.63983492019642</v>
      </c>
      <c r="J37" s="121">
        <f>H37/F37*100</f>
        <v>100</v>
      </c>
    </row>
    <row r="38" spans="1:10" ht="27" customHeight="1" x14ac:dyDescent="0.2">
      <c r="A38" s="112"/>
      <c r="B38" s="111">
        <v>343</v>
      </c>
      <c r="C38" s="111" t="s">
        <v>24</v>
      </c>
      <c r="D38" s="113"/>
      <c r="E38" s="114">
        <f>SUM(E39:E39)</f>
        <v>9556.59</v>
      </c>
      <c r="F38" s="120">
        <v>10000</v>
      </c>
      <c r="G38" s="118"/>
      <c r="H38" s="120">
        <f>SUM(H39:H39)</f>
        <v>10000</v>
      </c>
      <c r="I38" s="121">
        <f t="shared" si="2"/>
        <v>104.63983492019642</v>
      </c>
      <c r="J38" s="121">
        <f>H38/F38*100</f>
        <v>100</v>
      </c>
    </row>
    <row r="39" spans="1:10" ht="27" customHeight="1" x14ac:dyDescent="0.2">
      <c r="A39" s="136"/>
      <c r="B39" s="116">
        <v>3431</v>
      </c>
      <c r="C39" s="116" t="s">
        <v>26</v>
      </c>
      <c r="D39" s="137"/>
      <c r="E39" s="118">
        <v>9556.59</v>
      </c>
      <c r="F39" s="118"/>
      <c r="G39" s="118"/>
      <c r="H39" s="118">
        <v>10000</v>
      </c>
      <c r="I39" s="119">
        <f t="shared" si="2"/>
        <v>104.63983492019642</v>
      </c>
      <c r="J39" s="119"/>
    </row>
    <row r="40" spans="1:10" s="139" customFormat="1" ht="27" customHeight="1" x14ac:dyDescent="0.2">
      <c r="A40" s="111" t="s">
        <v>207</v>
      </c>
      <c r="B40" s="112" t="s">
        <v>3</v>
      </c>
      <c r="C40" s="111" t="s">
        <v>208</v>
      </c>
      <c r="D40" s="140">
        <v>48007</v>
      </c>
      <c r="E40" s="114">
        <f>E41</f>
        <v>398862.96</v>
      </c>
      <c r="F40" s="120">
        <f>F41</f>
        <v>479504.6</v>
      </c>
      <c r="G40" s="120"/>
      <c r="H40" s="120">
        <f>H41</f>
        <v>479504.6</v>
      </c>
      <c r="I40" s="121">
        <f t="shared" si="2"/>
        <v>120.21788134952413</v>
      </c>
      <c r="J40" s="121">
        <f>H40/F40*100</f>
        <v>100</v>
      </c>
    </row>
    <row r="41" spans="1:10" s="139" customFormat="1" ht="27" customHeight="1" x14ac:dyDescent="0.2">
      <c r="A41" s="111"/>
      <c r="B41" s="111">
        <v>3</v>
      </c>
      <c r="C41" s="111" t="s">
        <v>148</v>
      </c>
      <c r="D41" s="140"/>
      <c r="E41" s="114">
        <f>E42</f>
        <v>398862.96</v>
      </c>
      <c r="F41" s="120">
        <f>F42</f>
        <v>479504.6</v>
      </c>
      <c r="G41" s="120"/>
      <c r="H41" s="120">
        <f>H42</f>
        <v>479504.6</v>
      </c>
      <c r="I41" s="121">
        <f t="shared" si="2"/>
        <v>120.21788134952413</v>
      </c>
      <c r="J41" s="121">
        <f>H41/F41*100</f>
        <v>100</v>
      </c>
    </row>
    <row r="42" spans="1:10" s="139" customFormat="1" ht="27" customHeight="1" x14ac:dyDescent="0.2">
      <c r="A42" s="111"/>
      <c r="B42" s="111">
        <v>32</v>
      </c>
      <c r="C42" s="111" t="s">
        <v>147</v>
      </c>
      <c r="D42" s="140"/>
      <c r="E42" s="114">
        <f>E43+E45+E47+E49</f>
        <v>398862.96</v>
      </c>
      <c r="F42" s="120">
        <f>F43+F45+F47+F49</f>
        <v>479504.6</v>
      </c>
      <c r="G42" s="120"/>
      <c r="H42" s="120">
        <f>H43+H45+H47+H49</f>
        <v>479504.6</v>
      </c>
      <c r="I42" s="121">
        <f t="shared" si="2"/>
        <v>120.21788134952413</v>
      </c>
      <c r="J42" s="121">
        <f>H42/F42*100</f>
        <v>100</v>
      </c>
    </row>
    <row r="43" spans="1:10" s="139" customFormat="1" ht="27" customHeight="1" x14ac:dyDescent="0.2">
      <c r="A43" s="111"/>
      <c r="B43" s="111">
        <v>321</v>
      </c>
      <c r="C43" s="111" t="s">
        <v>5</v>
      </c>
      <c r="D43" s="140"/>
      <c r="E43" s="114">
        <f>E44</f>
        <v>170295.85</v>
      </c>
      <c r="F43" s="120">
        <v>213456.97</v>
      </c>
      <c r="G43" s="120"/>
      <c r="H43" s="120">
        <f>H44</f>
        <v>213456.97</v>
      </c>
      <c r="I43" s="121">
        <f t="shared" si="2"/>
        <v>125.34478673438019</v>
      </c>
      <c r="J43" s="121">
        <f>H43/F43*100</f>
        <v>100</v>
      </c>
    </row>
    <row r="44" spans="1:10" ht="27" customHeight="1" x14ac:dyDescent="0.2">
      <c r="A44" s="116"/>
      <c r="B44" s="116">
        <v>3212</v>
      </c>
      <c r="C44" s="116" t="s">
        <v>209</v>
      </c>
      <c r="D44" s="117"/>
      <c r="E44" s="118">
        <v>170295.85</v>
      </c>
      <c r="F44" s="118"/>
      <c r="G44" s="118"/>
      <c r="H44" s="118">
        <v>213456.97</v>
      </c>
      <c r="I44" s="119">
        <f t="shared" si="2"/>
        <v>125.34478673438019</v>
      </c>
      <c r="J44" s="119"/>
    </row>
    <row r="45" spans="1:10" s="139" customFormat="1" ht="27" customHeight="1" x14ac:dyDescent="0.2">
      <c r="A45" s="111"/>
      <c r="B45" s="141">
        <v>322</v>
      </c>
      <c r="C45" s="111" t="s">
        <v>199</v>
      </c>
      <c r="D45" s="140"/>
      <c r="E45" s="114">
        <f>E46</f>
        <v>201284.73</v>
      </c>
      <c r="F45" s="120">
        <v>225000</v>
      </c>
      <c r="G45" s="120"/>
      <c r="H45" s="120">
        <f>H46</f>
        <v>225000</v>
      </c>
      <c r="I45" s="121">
        <f t="shared" si="2"/>
        <v>111.78195186490301</v>
      </c>
      <c r="J45" s="121">
        <f>H45/F45*100</f>
        <v>100</v>
      </c>
    </row>
    <row r="46" spans="1:10" ht="27" customHeight="1" x14ac:dyDescent="0.2">
      <c r="A46" s="116"/>
      <c r="B46" s="142">
        <v>3223</v>
      </c>
      <c r="C46" s="116" t="s">
        <v>31</v>
      </c>
      <c r="D46" s="117"/>
      <c r="E46" s="118">
        <v>201284.73</v>
      </c>
      <c r="F46" s="118"/>
      <c r="G46" s="118"/>
      <c r="H46" s="118">
        <v>225000</v>
      </c>
      <c r="I46" s="119">
        <f t="shared" si="2"/>
        <v>111.78195186490301</v>
      </c>
      <c r="J46" s="119"/>
    </row>
    <row r="47" spans="1:10" s="139" customFormat="1" ht="27" customHeight="1" x14ac:dyDescent="0.2">
      <c r="A47" s="111"/>
      <c r="B47" s="141">
        <v>323</v>
      </c>
      <c r="C47" s="111" t="s">
        <v>12</v>
      </c>
      <c r="D47" s="140"/>
      <c r="E47" s="114">
        <v>12500</v>
      </c>
      <c r="F47" s="120">
        <v>25550</v>
      </c>
      <c r="G47" s="120"/>
      <c r="H47" s="120">
        <f>H48</f>
        <v>25550</v>
      </c>
      <c r="I47" s="121">
        <f t="shared" si="2"/>
        <v>204.4</v>
      </c>
      <c r="J47" s="121">
        <f>H47/F47*100</f>
        <v>100</v>
      </c>
    </row>
    <row r="48" spans="1:10" ht="27" customHeight="1" x14ac:dyDescent="0.2">
      <c r="A48" s="116"/>
      <c r="B48" s="142">
        <v>3236</v>
      </c>
      <c r="C48" s="116" t="s">
        <v>43</v>
      </c>
      <c r="D48" s="117"/>
      <c r="E48" s="115">
        <v>12500</v>
      </c>
      <c r="F48" s="118"/>
      <c r="G48" s="118"/>
      <c r="H48" s="118">
        <v>25550</v>
      </c>
      <c r="I48" s="119">
        <f t="shared" si="2"/>
        <v>204.4</v>
      </c>
      <c r="J48" s="119"/>
    </row>
    <row r="49" spans="1:11" s="139" customFormat="1" ht="27" customHeight="1" x14ac:dyDescent="0.2">
      <c r="A49" s="111"/>
      <c r="B49" s="141">
        <v>329</v>
      </c>
      <c r="C49" s="111" t="s">
        <v>23</v>
      </c>
      <c r="D49" s="140"/>
      <c r="E49" s="114">
        <f>E50</f>
        <v>14782.38</v>
      </c>
      <c r="F49" s="120">
        <v>15497.63</v>
      </c>
      <c r="G49" s="120"/>
      <c r="H49" s="120">
        <f>H50</f>
        <v>15497.63</v>
      </c>
      <c r="I49" s="121">
        <f t="shared" si="2"/>
        <v>104.83853073726964</v>
      </c>
      <c r="J49" s="121">
        <f>H49/F49*100</f>
        <v>100</v>
      </c>
    </row>
    <row r="50" spans="1:11" ht="27" customHeight="1" x14ac:dyDescent="0.2">
      <c r="A50" s="116"/>
      <c r="B50" s="142">
        <v>3292</v>
      </c>
      <c r="C50" s="116" t="s">
        <v>210</v>
      </c>
      <c r="D50" s="117"/>
      <c r="E50" s="118">
        <v>14782.38</v>
      </c>
      <c r="F50" s="118"/>
      <c r="G50" s="118"/>
      <c r="H50" s="118">
        <v>15497.63</v>
      </c>
      <c r="I50" s="119">
        <f t="shared" si="2"/>
        <v>104.83853073726964</v>
      </c>
      <c r="J50" s="119"/>
    </row>
    <row r="51" spans="1:11" s="139" customFormat="1" ht="27" customHeight="1" x14ac:dyDescent="0.2">
      <c r="A51" s="111" t="s">
        <v>211</v>
      </c>
      <c r="B51" s="112" t="s">
        <v>3</v>
      </c>
      <c r="C51" s="111" t="s">
        <v>212</v>
      </c>
      <c r="D51" s="140"/>
      <c r="E51" s="114">
        <f>E52+E93+E98+E106</f>
        <v>6603027.8599999985</v>
      </c>
      <c r="F51" s="120">
        <f>F52+F93+F98+F103+F106</f>
        <v>9439801.2100000009</v>
      </c>
      <c r="G51" s="120"/>
      <c r="H51" s="120">
        <f>H52+H93+H98+H106</f>
        <v>9896200.879999999</v>
      </c>
      <c r="I51" s="121">
        <f t="shared" si="2"/>
        <v>149.87368052692119</v>
      </c>
      <c r="J51" s="121">
        <f>H51/F51*100</f>
        <v>104.83484408036594</v>
      </c>
    </row>
    <row r="52" spans="1:11" s="139" customFormat="1" ht="27" customHeight="1" x14ac:dyDescent="0.2">
      <c r="A52" s="111"/>
      <c r="B52" s="111">
        <v>3</v>
      </c>
      <c r="C52" s="111" t="s">
        <v>148</v>
      </c>
      <c r="D52" s="140">
        <v>32400</v>
      </c>
      <c r="E52" s="114">
        <f>E53+E60+E88</f>
        <v>6587997.8599999985</v>
      </c>
      <c r="F52" s="120">
        <f>F53+F60+F88</f>
        <v>9408400</v>
      </c>
      <c r="G52" s="120"/>
      <c r="H52" s="120">
        <f>H53+H60+H88</f>
        <v>9866600.2999999989</v>
      </c>
      <c r="I52" s="121">
        <f t="shared" ref="I52:I81" si="3">H52/E52*100</f>
        <v>149.76629485426093</v>
      </c>
      <c r="J52" s="121">
        <f>H52/F52*100</f>
        <v>104.8701192551337</v>
      </c>
    </row>
    <row r="53" spans="1:11" s="139" customFormat="1" ht="27" customHeight="1" x14ac:dyDescent="0.2">
      <c r="A53" s="111"/>
      <c r="B53" s="111">
        <v>31</v>
      </c>
      <c r="C53" s="111" t="s">
        <v>189</v>
      </c>
      <c r="D53" s="140"/>
      <c r="E53" s="114">
        <f>E54+E56+E58</f>
        <v>71911.31</v>
      </c>
      <c r="F53" s="120">
        <f>F54+F56+F58</f>
        <v>146370</v>
      </c>
      <c r="G53" s="120"/>
      <c r="H53" s="120">
        <f>H54+H56+H58</f>
        <v>147881.10999999999</v>
      </c>
      <c r="I53" s="121">
        <f t="shared" si="3"/>
        <v>205.64374366146296</v>
      </c>
      <c r="J53" s="121">
        <f>H53/F53*100</f>
        <v>101.03239051718246</v>
      </c>
    </row>
    <row r="54" spans="1:11" s="139" customFormat="1" ht="27" customHeight="1" x14ac:dyDescent="0.2">
      <c r="A54" s="111"/>
      <c r="B54" s="111">
        <v>311</v>
      </c>
      <c r="C54" s="111" t="s">
        <v>190</v>
      </c>
      <c r="D54" s="140"/>
      <c r="E54" s="114">
        <f>E55</f>
        <v>58764.72</v>
      </c>
      <c r="F54" s="120">
        <v>119700</v>
      </c>
      <c r="G54" s="120"/>
      <c r="H54" s="120">
        <f>H55</f>
        <v>120652.02</v>
      </c>
      <c r="I54" s="121">
        <f t="shared" si="3"/>
        <v>205.31369842313555</v>
      </c>
      <c r="J54" s="121">
        <f>H54/F54*100</f>
        <v>100.79533834586468</v>
      </c>
    </row>
    <row r="55" spans="1:11" ht="27" customHeight="1" x14ac:dyDescent="0.2">
      <c r="A55" s="111"/>
      <c r="B55" s="116">
        <v>3111</v>
      </c>
      <c r="C55" s="116" t="s">
        <v>191</v>
      </c>
      <c r="D55" s="117"/>
      <c r="E55" s="118">
        <v>58764.72</v>
      </c>
      <c r="F55" s="118"/>
      <c r="G55" s="118"/>
      <c r="H55" s="118">
        <v>120652.02</v>
      </c>
      <c r="I55" s="119">
        <f t="shared" si="3"/>
        <v>205.31369842313555</v>
      </c>
      <c r="J55" s="119"/>
      <c r="K55" s="156"/>
    </row>
    <row r="56" spans="1:11" s="139" customFormat="1" ht="27" customHeight="1" x14ac:dyDescent="0.2">
      <c r="A56" s="111"/>
      <c r="B56" s="111">
        <v>312</v>
      </c>
      <c r="C56" s="111" t="s">
        <v>221</v>
      </c>
      <c r="D56" s="140"/>
      <c r="E56" s="114">
        <f>E57</f>
        <v>3600</v>
      </c>
      <c r="F56" s="120">
        <v>6920</v>
      </c>
      <c r="G56" s="120"/>
      <c r="H56" s="120">
        <f>H57</f>
        <v>7321.51</v>
      </c>
      <c r="I56" s="121">
        <f t="shared" si="3"/>
        <v>203.3752777777778</v>
      </c>
      <c r="J56" s="121">
        <f>H56/F56*100</f>
        <v>105.80216763005781</v>
      </c>
      <c r="K56" s="157"/>
    </row>
    <row r="57" spans="1:11" ht="27" customHeight="1" x14ac:dyDescent="0.2">
      <c r="A57" s="111"/>
      <c r="B57" s="116">
        <v>3121</v>
      </c>
      <c r="C57" s="116" t="s">
        <v>221</v>
      </c>
      <c r="D57" s="117"/>
      <c r="E57" s="118">
        <v>3600</v>
      </c>
      <c r="F57" s="118"/>
      <c r="G57" s="118"/>
      <c r="H57" s="118">
        <v>7321.51</v>
      </c>
      <c r="I57" s="119">
        <f t="shared" si="3"/>
        <v>203.3752777777778</v>
      </c>
      <c r="J57" s="119"/>
    </row>
    <row r="58" spans="1:11" ht="27" customHeight="1" x14ac:dyDescent="0.2">
      <c r="A58" s="111"/>
      <c r="B58" s="111">
        <v>313</v>
      </c>
      <c r="C58" s="111" t="s">
        <v>193</v>
      </c>
      <c r="D58" s="117"/>
      <c r="E58" s="114">
        <f>E59</f>
        <v>9546.59</v>
      </c>
      <c r="F58" s="120">
        <v>19750</v>
      </c>
      <c r="G58" s="120"/>
      <c r="H58" s="120">
        <f>H59</f>
        <v>19907.580000000002</v>
      </c>
      <c r="I58" s="121">
        <f t="shared" si="3"/>
        <v>208.5307947654608</v>
      </c>
      <c r="J58" s="121">
        <f>H58/F58*100</f>
        <v>100.79787341772153</v>
      </c>
    </row>
    <row r="59" spans="1:11" ht="27" customHeight="1" x14ac:dyDescent="0.2">
      <c r="A59" s="111"/>
      <c r="B59" s="116">
        <v>3132</v>
      </c>
      <c r="C59" s="116" t="s">
        <v>194</v>
      </c>
      <c r="D59" s="117"/>
      <c r="E59" s="118">
        <v>9546.59</v>
      </c>
      <c r="F59" s="118"/>
      <c r="G59" s="118"/>
      <c r="H59" s="118">
        <v>19907.580000000002</v>
      </c>
      <c r="I59" s="119">
        <f t="shared" si="3"/>
        <v>208.5307947654608</v>
      </c>
      <c r="J59" s="119"/>
      <c r="K59" s="156"/>
    </row>
    <row r="60" spans="1:11" s="139" customFormat="1" ht="27" customHeight="1" x14ac:dyDescent="0.2">
      <c r="A60" s="111"/>
      <c r="B60" s="111">
        <v>32</v>
      </c>
      <c r="C60" s="111" t="s">
        <v>147</v>
      </c>
      <c r="D60" s="140"/>
      <c r="E60" s="114">
        <f>E61+E65+E71+E80+E82</f>
        <v>6506068.379999999</v>
      </c>
      <c r="F60" s="120">
        <f>F61+F65+F71+F80+F82</f>
        <v>9250170</v>
      </c>
      <c r="G60" s="120"/>
      <c r="H60" s="120">
        <f>H61+H65+H71+H80+H82</f>
        <v>9705507.3099999987</v>
      </c>
      <c r="I60" s="121">
        <f t="shared" si="3"/>
        <v>149.17622661076305</v>
      </c>
      <c r="J60" s="121">
        <f>H60/F60*100</f>
        <v>104.92247504640453</v>
      </c>
    </row>
    <row r="61" spans="1:11" s="139" customFormat="1" ht="27" customHeight="1" x14ac:dyDescent="0.2">
      <c r="A61" s="111"/>
      <c r="B61" s="111">
        <v>321</v>
      </c>
      <c r="C61" s="111" t="s">
        <v>5</v>
      </c>
      <c r="D61" s="140"/>
      <c r="E61" s="114">
        <f>SUM(E62:E63)</f>
        <v>4991.0300000000007</v>
      </c>
      <c r="F61" s="120">
        <v>10000</v>
      </c>
      <c r="G61" s="120"/>
      <c r="H61" s="120">
        <f>SUM(H62:H64)</f>
        <v>42594.46</v>
      </c>
      <c r="I61" s="121">
        <f t="shared" si="3"/>
        <v>853.42023590321025</v>
      </c>
      <c r="J61" s="121">
        <f>H61/F61*100</f>
        <v>425.94459999999998</v>
      </c>
    </row>
    <row r="62" spans="1:11" ht="27" customHeight="1" x14ac:dyDescent="0.2">
      <c r="A62" s="111"/>
      <c r="B62" s="116">
        <v>3211</v>
      </c>
      <c r="C62" s="116" t="s">
        <v>8</v>
      </c>
      <c r="D62" s="117"/>
      <c r="E62" s="118">
        <v>2634</v>
      </c>
      <c r="F62" s="118"/>
      <c r="G62" s="118"/>
      <c r="H62" s="118">
        <v>30234.29</v>
      </c>
      <c r="I62" s="119">
        <f t="shared" si="3"/>
        <v>1147.8470007593014</v>
      </c>
      <c r="J62" s="119"/>
    </row>
    <row r="63" spans="1:11" ht="27" customHeight="1" x14ac:dyDescent="0.2">
      <c r="A63" s="111"/>
      <c r="B63" s="116">
        <v>3212</v>
      </c>
      <c r="C63" s="116" t="s">
        <v>209</v>
      </c>
      <c r="D63" s="117"/>
      <c r="E63" s="118">
        <v>2357.0300000000002</v>
      </c>
      <c r="F63" s="118"/>
      <c r="G63" s="118"/>
      <c r="H63" s="118">
        <v>7329.27</v>
      </c>
      <c r="I63" s="119">
        <f t="shared" si="3"/>
        <v>310.95361535491696</v>
      </c>
      <c r="J63" s="119"/>
    </row>
    <row r="64" spans="1:11" ht="27" customHeight="1" x14ac:dyDescent="0.2">
      <c r="A64" s="111"/>
      <c r="B64" s="116">
        <v>3213</v>
      </c>
      <c r="C64" s="116" t="s">
        <v>197</v>
      </c>
      <c r="D64" s="117"/>
      <c r="E64" s="118">
        <v>0</v>
      </c>
      <c r="F64" s="118"/>
      <c r="G64" s="118"/>
      <c r="H64" s="118">
        <v>5030.8999999999996</v>
      </c>
      <c r="I64" s="119">
        <v>0</v>
      </c>
      <c r="J64" s="119"/>
    </row>
    <row r="65" spans="1:10" s="139" customFormat="1" ht="27" customHeight="1" x14ac:dyDescent="0.2">
      <c r="A65" s="111"/>
      <c r="B65" s="111">
        <v>322</v>
      </c>
      <c r="C65" s="111" t="s">
        <v>199</v>
      </c>
      <c r="D65" s="140"/>
      <c r="E65" s="114">
        <f>SUM(E66:E70)</f>
        <v>12795.6</v>
      </c>
      <c r="F65" s="120">
        <v>46500</v>
      </c>
      <c r="G65" s="120"/>
      <c r="H65" s="120">
        <f>SUM(H66:H70)</f>
        <v>98990.599999999991</v>
      </c>
      <c r="I65" s="121">
        <f t="shared" si="3"/>
        <v>773.62999781174767</v>
      </c>
      <c r="J65" s="121">
        <f>H65/F65*100</f>
        <v>212.88301075268814</v>
      </c>
    </row>
    <row r="66" spans="1:10" ht="27" customHeight="1" x14ac:dyDescent="0.2">
      <c r="A66" s="111"/>
      <c r="B66" s="116">
        <v>3221</v>
      </c>
      <c r="C66" s="116" t="s">
        <v>34</v>
      </c>
      <c r="D66" s="117"/>
      <c r="E66" s="118">
        <v>262.95</v>
      </c>
      <c r="F66" s="118"/>
      <c r="G66" s="118"/>
      <c r="H66" s="118">
        <v>28195.72</v>
      </c>
      <c r="I66" s="119">
        <f t="shared" si="3"/>
        <v>10722.844647271346</v>
      </c>
      <c r="J66" s="119"/>
    </row>
    <row r="67" spans="1:10" ht="27" customHeight="1" x14ac:dyDescent="0.2">
      <c r="A67" s="111"/>
      <c r="B67" s="116">
        <v>3222</v>
      </c>
      <c r="C67" s="116" t="s">
        <v>42</v>
      </c>
      <c r="D67" s="117"/>
      <c r="E67" s="118">
        <v>1365.15</v>
      </c>
      <c r="F67" s="118"/>
      <c r="G67" s="118"/>
      <c r="H67" s="118">
        <v>49556.21</v>
      </c>
      <c r="I67" s="119">
        <v>0</v>
      </c>
      <c r="J67" s="119"/>
    </row>
    <row r="68" spans="1:10" ht="27" customHeight="1" x14ac:dyDescent="0.2">
      <c r="A68" s="111"/>
      <c r="B68" s="116">
        <v>3224</v>
      </c>
      <c r="C68" s="116" t="s">
        <v>200</v>
      </c>
      <c r="D68" s="117"/>
      <c r="E68" s="118">
        <v>0</v>
      </c>
      <c r="F68" s="118"/>
      <c r="G68" s="118"/>
      <c r="H68" s="118">
        <v>2957.24</v>
      </c>
      <c r="I68" s="119">
        <v>0</v>
      </c>
      <c r="J68" s="119"/>
    </row>
    <row r="69" spans="1:10" ht="27" customHeight="1" x14ac:dyDescent="0.2">
      <c r="A69" s="111"/>
      <c r="B69" s="116">
        <v>3225</v>
      </c>
      <c r="C69" s="116" t="s">
        <v>36</v>
      </c>
      <c r="D69" s="117"/>
      <c r="E69" s="118">
        <v>10578.99</v>
      </c>
      <c r="F69" s="118"/>
      <c r="G69" s="118"/>
      <c r="H69" s="118">
        <v>6225.23</v>
      </c>
      <c r="I69" s="119">
        <v>0</v>
      </c>
      <c r="J69" s="119"/>
    </row>
    <row r="70" spans="1:10" ht="27" customHeight="1" x14ac:dyDescent="0.2">
      <c r="A70" s="111"/>
      <c r="B70" s="116">
        <v>3227</v>
      </c>
      <c r="C70" s="116" t="s">
        <v>27</v>
      </c>
      <c r="D70" s="117"/>
      <c r="E70" s="118">
        <v>588.51</v>
      </c>
      <c r="F70" s="118"/>
      <c r="G70" s="118"/>
      <c r="H70" s="118">
        <v>12056.2</v>
      </c>
      <c r="I70" s="119">
        <v>0</v>
      </c>
      <c r="J70" s="119"/>
    </row>
    <row r="71" spans="1:10" s="139" customFormat="1" ht="27" customHeight="1" x14ac:dyDescent="0.2">
      <c r="A71" s="111"/>
      <c r="B71" s="111" t="s">
        <v>11</v>
      </c>
      <c r="C71" s="111" t="s">
        <v>12</v>
      </c>
      <c r="D71" s="140"/>
      <c r="E71" s="114">
        <f>SUM(E72:E79)</f>
        <v>6457101.6999999993</v>
      </c>
      <c r="F71" s="120">
        <v>9137150</v>
      </c>
      <c r="G71" s="120"/>
      <c r="H71" s="120">
        <f>SUM(H72:H79)</f>
        <v>9489471.7899999991</v>
      </c>
      <c r="I71" s="121">
        <f t="shared" si="3"/>
        <v>146.96178302410817</v>
      </c>
      <c r="J71" s="121">
        <f>H71/F71*100</f>
        <v>103.85592651975723</v>
      </c>
    </row>
    <row r="72" spans="1:10" ht="27" customHeight="1" x14ac:dyDescent="0.2">
      <c r="A72" s="111"/>
      <c r="B72" s="116">
        <v>3231</v>
      </c>
      <c r="C72" s="116" t="s">
        <v>38</v>
      </c>
      <c r="D72" s="117"/>
      <c r="E72" s="118">
        <v>1771.4</v>
      </c>
      <c r="F72" s="118"/>
      <c r="G72" s="118"/>
      <c r="H72" s="118">
        <v>7437.37</v>
      </c>
      <c r="I72" s="119">
        <f t="shared" si="3"/>
        <v>419.85830416619621</v>
      </c>
      <c r="J72" s="119"/>
    </row>
    <row r="73" spans="1:10" ht="27" customHeight="1" x14ac:dyDescent="0.2">
      <c r="A73" s="111"/>
      <c r="B73" s="116">
        <v>3232</v>
      </c>
      <c r="C73" s="116" t="s">
        <v>17</v>
      </c>
      <c r="D73" s="117"/>
      <c r="E73" s="118">
        <v>31922.57</v>
      </c>
      <c r="F73" s="118"/>
      <c r="G73" s="118"/>
      <c r="H73" s="118">
        <v>386568.89</v>
      </c>
      <c r="I73" s="119">
        <f t="shared" si="3"/>
        <v>1210.9579209944563</v>
      </c>
      <c r="J73" s="119"/>
    </row>
    <row r="74" spans="1:10" ht="27" customHeight="1" x14ac:dyDescent="0.2">
      <c r="A74" s="111"/>
      <c r="B74" s="116">
        <v>3233</v>
      </c>
      <c r="C74" s="116" t="s">
        <v>32</v>
      </c>
      <c r="D74" s="117"/>
      <c r="E74" s="118">
        <v>0</v>
      </c>
      <c r="F74" s="118"/>
      <c r="G74" s="118"/>
      <c r="H74" s="118">
        <v>300</v>
      </c>
      <c r="I74" s="119">
        <v>0</v>
      </c>
      <c r="J74" s="119"/>
    </row>
    <row r="75" spans="1:10" ht="27" customHeight="1" x14ac:dyDescent="0.2">
      <c r="A75" s="111"/>
      <c r="B75" s="116">
        <v>3234</v>
      </c>
      <c r="C75" s="116" t="s">
        <v>39</v>
      </c>
      <c r="D75" s="117"/>
      <c r="E75" s="118">
        <v>0</v>
      </c>
      <c r="F75" s="118"/>
      <c r="G75" s="118"/>
      <c r="H75" s="118">
        <v>4649.41</v>
      </c>
      <c r="I75" s="119">
        <v>0</v>
      </c>
      <c r="J75" s="119"/>
    </row>
    <row r="76" spans="1:10" ht="27" customHeight="1" x14ac:dyDescent="0.2">
      <c r="A76" s="111"/>
      <c r="B76" s="116">
        <v>3236</v>
      </c>
      <c r="C76" s="116" t="s">
        <v>43</v>
      </c>
      <c r="D76" s="117"/>
      <c r="E76" s="118">
        <v>0</v>
      </c>
      <c r="F76" s="118"/>
      <c r="G76" s="118"/>
      <c r="H76" s="118">
        <v>0</v>
      </c>
      <c r="I76" s="119">
        <v>0</v>
      </c>
      <c r="J76" s="119"/>
    </row>
    <row r="77" spans="1:10" ht="27" customHeight="1" x14ac:dyDescent="0.2">
      <c r="A77" s="111"/>
      <c r="B77" s="116">
        <v>3237</v>
      </c>
      <c r="C77" s="116" t="s">
        <v>201</v>
      </c>
      <c r="D77" s="117"/>
      <c r="E77" s="118">
        <v>6417782.4299999997</v>
      </c>
      <c r="F77" s="118"/>
      <c r="G77" s="118"/>
      <c r="H77" s="118">
        <v>9050303.4399999995</v>
      </c>
      <c r="I77" s="119">
        <f t="shared" si="3"/>
        <v>141.01916882838299</v>
      </c>
      <c r="J77" s="119"/>
    </row>
    <row r="78" spans="1:10" ht="27" customHeight="1" x14ac:dyDescent="0.2">
      <c r="A78" s="111"/>
      <c r="B78" s="116">
        <v>3238</v>
      </c>
      <c r="C78" s="116" t="s">
        <v>22</v>
      </c>
      <c r="D78" s="117"/>
      <c r="E78" s="118">
        <v>3750</v>
      </c>
      <c r="F78" s="118"/>
      <c r="G78" s="118"/>
      <c r="H78" s="118">
        <v>3750</v>
      </c>
      <c r="I78" s="119">
        <f t="shared" si="3"/>
        <v>100</v>
      </c>
      <c r="J78" s="119"/>
    </row>
    <row r="79" spans="1:10" ht="27" customHeight="1" x14ac:dyDescent="0.2">
      <c r="A79" s="111"/>
      <c r="B79" s="116">
        <v>3239</v>
      </c>
      <c r="C79" s="116" t="s">
        <v>15</v>
      </c>
      <c r="D79" s="117"/>
      <c r="E79" s="118">
        <v>1875.3</v>
      </c>
      <c r="F79" s="118"/>
      <c r="G79" s="118"/>
      <c r="H79" s="118">
        <v>36462.68</v>
      </c>
      <c r="I79" s="119">
        <f t="shared" si="3"/>
        <v>1944.3651682397483</v>
      </c>
      <c r="J79" s="119"/>
    </row>
    <row r="80" spans="1:10" s="139" customFormat="1" ht="27" customHeight="1" x14ac:dyDescent="0.2">
      <c r="A80" s="111"/>
      <c r="B80" s="111">
        <v>324</v>
      </c>
      <c r="C80" s="111" t="s">
        <v>213</v>
      </c>
      <c r="D80" s="140"/>
      <c r="E80" s="114">
        <f>E81</f>
        <v>8748.2999999999993</v>
      </c>
      <c r="F80" s="120">
        <v>20000</v>
      </c>
      <c r="G80" s="120"/>
      <c r="H80" s="120">
        <f>SUM(H81)</f>
        <v>22532.37</v>
      </c>
      <c r="I80" s="121">
        <f t="shared" si="3"/>
        <v>257.56284078049447</v>
      </c>
      <c r="J80" s="121">
        <f>H80/F80*100</f>
        <v>112.66185</v>
      </c>
    </row>
    <row r="81" spans="1:10" ht="27" customHeight="1" x14ac:dyDescent="0.2">
      <c r="A81" s="111"/>
      <c r="B81" s="116">
        <v>3241</v>
      </c>
      <c r="C81" s="116" t="s">
        <v>213</v>
      </c>
      <c r="D81" s="117"/>
      <c r="E81" s="118">
        <v>8748.2999999999993</v>
      </c>
      <c r="F81" s="118"/>
      <c r="G81" s="118"/>
      <c r="H81" s="118">
        <v>22532.37</v>
      </c>
      <c r="I81" s="119">
        <f t="shared" si="3"/>
        <v>257.56284078049447</v>
      </c>
      <c r="J81" s="119"/>
    </row>
    <row r="82" spans="1:10" s="139" customFormat="1" ht="27" customHeight="1" x14ac:dyDescent="0.2">
      <c r="A82" s="111"/>
      <c r="B82" s="111">
        <v>329</v>
      </c>
      <c r="C82" s="111" t="s">
        <v>23</v>
      </c>
      <c r="D82" s="140"/>
      <c r="E82" s="114">
        <f>SUM(E83:E87)</f>
        <v>22431.75</v>
      </c>
      <c r="F82" s="120">
        <v>36520</v>
      </c>
      <c r="G82" s="120"/>
      <c r="H82" s="120">
        <f>SUM(H83:H87)</f>
        <v>51918.09</v>
      </c>
      <c r="I82" s="121">
        <f t="shared" ref="I82:I110" si="4">H82/E82*100</f>
        <v>231.44912902470827</v>
      </c>
      <c r="J82" s="121">
        <f>H82/F82*100</f>
        <v>142.16344468784229</v>
      </c>
    </row>
    <row r="83" spans="1:10" ht="27" customHeight="1" x14ac:dyDescent="0.2">
      <c r="A83" s="116"/>
      <c r="B83" s="116">
        <v>3292</v>
      </c>
      <c r="C83" s="116" t="s">
        <v>210</v>
      </c>
      <c r="D83" s="117"/>
      <c r="E83" s="118">
        <v>11240</v>
      </c>
      <c r="F83" s="118"/>
      <c r="G83" s="118"/>
      <c r="H83" s="118">
        <v>11320</v>
      </c>
      <c r="I83" s="119">
        <f t="shared" si="4"/>
        <v>100.71174377224199</v>
      </c>
      <c r="J83" s="119"/>
    </row>
    <row r="84" spans="1:10" ht="27" customHeight="1" x14ac:dyDescent="0.2">
      <c r="A84" s="111"/>
      <c r="B84" s="116">
        <v>3293</v>
      </c>
      <c r="C84" s="116" t="s">
        <v>202</v>
      </c>
      <c r="D84" s="117"/>
      <c r="E84" s="118">
        <v>3596.75</v>
      </c>
      <c r="F84" s="118"/>
      <c r="G84" s="118"/>
      <c r="H84" s="118">
        <v>38442.03</v>
      </c>
      <c r="I84" s="119">
        <f t="shared" si="4"/>
        <v>1068.7990547021616</v>
      </c>
      <c r="J84" s="119"/>
    </row>
    <row r="85" spans="1:10" ht="27" customHeight="1" x14ac:dyDescent="0.2">
      <c r="A85" s="111"/>
      <c r="B85" s="116">
        <v>3294</v>
      </c>
      <c r="C85" s="116" t="s">
        <v>203</v>
      </c>
      <c r="D85" s="117"/>
      <c r="E85" s="118">
        <v>0</v>
      </c>
      <c r="F85" s="118"/>
      <c r="G85" s="118"/>
      <c r="H85" s="118">
        <v>0</v>
      </c>
      <c r="I85" s="119">
        <v>0</v>
      </c>
      <c r="J85" s="119"/>
    </row>
    <row r="86" spans="1:10" ht="27" customHeight="1" x14ac:dyDescent="0.2">
      <c r="A86" s="111"/>
      <c r="B86" s="116">
        <v>3295</v>
      </c>
      <c r="C86" s="116" t="s">
        <v>41</v>
      </c>
      <c r="D86" s="117"/>
      <c r="E86" s="118">
        <v>3045</v>
      </c>
      <c r="F86" s="118"/>
      <c r="G86" s="118"/>
      <c r="H86" s="118">
        <v>47.5</v>
      </c>
      <c r="I86" s="119">
        <f t="shared" si="4"/>
        <v>1.5599343185550083</v>
      </c>
      <c r="J86" s="119"/>
    </row>
    <row r="87" spans="1:10" ht="27" customHeight="1" x14ac:dyDescent="0.2">
      <c r="A87" s="111"/>
      <c r="B87" s="116">
        <v>3299</v>
      </c>
      <c r="C87" s="116" t="s">
        <v>23</v>
      </c>
      <c r="D87" s="117"/>
      <c r="E87" s="118">
        <v>4550</v>
      </c>
      <c r="F87" s="118"/>
      <c r="G87" s="118"/>
      <c r="H87" s="118">
        <v>2108.56</v>
      </c>
      <c r="I87" s="119">
        <f t="shared" si="4"/>
        <v>46.341978021978022</v>
      </c>
      <c r="J87" s="119"/>
    </row>
    <row r="88" spans="1:10" s="139" customFormat="1" ht="27" customHeight="1" x14ac:dyDescent="0.2">
      <c r="A88" s="111"/>
      <c r="B88" s="111">
        <v>34</v>
      </c>
      <c r="C88" s="111" t="s">
        <v>149</v>
      </c>
      <c r="D88" s="140"/>
      <c r="E88" s="114">
        <f>E89</f>
        <v>10018.17</v>
      </c>
      <c r="F88" s="120">
        <f>F89</f>
        <v>11860</v>
      </c>
      <c r="G88" s="120"/>
      <c r="H88" s="120">
        <f>H89</f>
        <v>13211.88</v>
      </c>
      <c r="I88" s="121">
        <f t="shared" si="4"/>
        <v>131.87917553804735</v>
      </c>
      <c r="J88" s="121">
        <f>H88/F88*100</f>
        <v>111.39865092748735</v>
      </c>
    </row>
    <row r="89" spans="1:10" s="139" customFormat="1" ht="27" customHeight="1" x14ac:dyDescent="0.2">
      <c r="A89" s="111"/>
      <c r="B89" s="111">
        <v>343</v>
      </c>
      <c r="C89" s="111" t="s">
        <v>24</v>
      </c>
      <c r="D89" s="140"/>
      <c r="E89" s="114">
        <f>SUM(E90:E92)</f>
        <v>10018.17</v>
      </c>
      <c r="F89" s="120">
        <v>11860</v>
      </c>
      <c r="G89" s="120"/>
      <c r="H89" s="120">
        <f>SUM(H90:H92)</f>
        <v>13211.88</v>
      </c>
      <c r="I89" s="121">
        <f t="shared" si="4"/>
        <v>131.87917553804735</v>
      </c>
      <c r="J89" s="121">
        <f>H89/F89*100</f>
        <v>111.39865092748735</v>
      </c>
    </row>
    <row r="90" spans="1:10" ht="27" customHeight="1" x14ac:dyDescent="0.2">
      <c r="A90" s="111"/>
      <c r="B90" s="116">
        <v>3431</v>
      </c>
      <c r="C90" s="116" t="s">
        <v>26</v>
      </c>
      <c r="D90" s="117"/>
      <c r="E90" s="118">
        <v>9818.17</v>
      </c>
      <c r="F90" s="118"/>
      <c r="G90" s="118"/>
      <c r="H90" s="118">
        <v>13211.88</v>
      </c>
      <c r="I90" s="119">
        <f t="shared" si="4"/>
        <v>134.56560642156327</v>
      </c>
      <c r="J90" s="119"/>
    </row>
    <row r="91" spans="1:10" ht="27" customHeight="1" x14ac:dyDescent="0.2">
      <c r="A91" s="111"/>
      <c r="B91" s="116">
        <v>3433</v>
      </c>
      <c r="C91" s="116" t="s">
        <v>204</v>
      </c>
      <c r="D91" s="117"/>
      <c r="E91" s="118">
        <v>0</v>
      </c>
      <c r="F91" s="118"/>
      <c r="G91" s="118"/>
      <c r="H91" s="118">
        <v>0</v>
      </c>
      <c r="I91" s="119">
        <v>0</v>
      </c>
      <c r="J91" s="119"/>
    </row>
    <row r="92" spans="1:10" ht="27" customHeight="1" x14ac:dyDescent="0.2">
      <c r="A92" s="111"/>
      <c r="B92" s="116">
        <v>3721</v>
      </c>
      <c r="C92" s="116" t="s">
        <v>273</v>
      </c>
      <c r="D92" s="117"/>
      <c r="E92" s="118">
        <v>200</v>
      </c>
      <c r="F92" s="118"/>
      <c r="G92" s="118"/>
      <c r="H92" s="118">
        <v>0</v>
      </c>
      <c r="I92" s="119">
        <v>0</v>
      </c>
      <c r="J92" s="119"/>
    </row>
    <row r="93" spans="1:10" s="139" customFormat="1" ht="27" customHeight="1" x14ac:dyDescent="0.2">
      <c r="A93" s="111"/>
      <c r="B93" s="111" t="s">
        <v>3</v>
      </c>
      <c r="C93" s="111" t="s">
        <v>248</v>
      </c>
      <c r="D93" s="140">
        <v>47400</v>
      </c>
      <c r="E93" s="114">
        <f>E94</f>
        <v>7909</v>
      </c>
      <c r="F93" s="120">
        <f t="shared" ref="F93:H96" si="5">F94</f>
        <v>9100</v>
      </c>
      <c r="G93" s="120"/>
      <c r="H93" s="120">
        <f t="shared" si="5"/>
        <v>9100</v>
      </c>
      <c r="I93" s="121">
        <f t="shared" si="4"/>
        <v>115.05879377923884</v>
      </c>
      <c r="J93" s="121">
        <f>H93/F93*100</f>
        <v>100</v>
      </c>
    </row>
    <row r="94" spans="1:10" s="139" customFormat="1" ht="27" customHeight="1" x14ac:dyDescent="0.2">
      <c r="A94" s="111"/>
      <c r="B94" s="111">
        <v>3</v>
      </c>
      <c r="C94" s="111" t="s">
        <v>148</v>
      </c>
      <c r="D94" s="140"/>
      <c r="E94" s="114">
        <f>E95</f>
        <v>7909</v>
      </c>
      <c r="F94" s="120">
        <f t="shared" si="5"/>
        <v>9100</v>
      </c>
      <c r="G94" s="120"/>
      <c r="H94" s="120">
        <f t="shared" si="5"/>
        <v>9100</v>
      </c>
      <c r="I94" s="121">
        <f t="shared" si="4"/>
        <v>115.05879377923884</v>
      </c>
      <c r="J94" s="121">
        <v>100</v>
      </c>
    </row>
    <row r="95" spans="1:10" s="139" customFormat="1" ht="27" customHeight="1" x14ac:dyDescent="0.2">
      <c r="A95" s="111"/>
      <c r="B95" s="111">
        <v>32</v>
      </c>
      <c r="C95" s="111" t="s">
        <v>147</v>
      </c>
      <c r="D95" s="140"/>
      <c r="E95" s="114">
        <f>E96</f>
        <v>7909</v>
      </c>
      <c r="F95" s="120">
        <f t="shared" si="5"/>
        <v>9100</v>
      </c>
      <c r="G95" s="120"/>
      <c r="H95" s="120">
        <f t="shared" si="5"/>
        <v>9100</v>
      </c>
      <c r="I95" s="121">
        <f t="shared" si="4"/>
        <v>115.05879377923884</v>
      </c>
      <c r="J95" s="121">
        <v>100</v>
      </c>
    </row>
    <row r="96" spans="1:10" s="139" customFormat="1" ht="27" customHeight="1" x14ac:dyDescent="0.2">
      <c r="A96" s="111"/>
      <c r="B96" s="111">
        <v>323</v>
      </c>
      <c r="C96" s="111" t="s">
        <v>12</v>
      </c>
      <c r="D96" s="140"/>
      <c r="E96" s="114">
        <f>E97</f>
        <v>7909</v>
      </c>
      <c r="F96" s="120">
        <v>9100</v>
      </c>
      <c r="G96" s="120"/>
      <c r="H96" s="120">
        <f t="shared" si="5"/>
        <v>9100</v>
      </c>
      <c r="I96" s="121">
        <f t="shared" si="4"/>
        <v>115.05879377923884</v>
      </c>
      <c r="J96" s="121">
        <v>100</v>
      </c>
    </row>
    <row r="97" spans="1:10" ht="27" customHeight="1" x14ac:dyDescent="0.2">
      <c r="A97" s="111"/>
      <c r="B97" s="116">
        <v>3232</v>
      </c>
      <c r="C97" s="116" t="s">
        <v>17</v>
      </c>
      <c r="D97" s="117"/>
      <c r="E97" s="118">
        <v>7909</v>
      </c>
      <c r="F97" s="118"/>
      <c r="G97" s="118"/>
      <c r="H97" s="118">
        <v>9100</v>
      </c>
      <c r="I97" s="119">
        <f t="shared" si="4"/>
        <v>115.05879377923884</v>
      </c>
      <c r="J97" s="119"/>
    </row>
    <row r="98" spans="1:10" s="139" customFormat="1" ht="27" customHeight="1" x14ac:dyDescent="0.2">
      <c r="A98" s="111"/>
      <c r="B98" s="111" t="s">
        <v>3</v>
      </c>
      <c r="C98" s="111" t="s">
        <v>249</v>
      </c>
      <c r="D98" s="140">
        <v>62400</v>
      </c>
      <c r="E98" s="114">
        <v>5000</v>
      </c>
      <c r="F98" s="120">
        <f t="shared" ref="F98:H101" si="6">F99</f>
        <v>7000</v>
      </c>
      <c r="G98" s="120"/>
      <c r="H98" s="120">
        <v>18701.21</v>
      </c>
      <c r="I98" s="121">
        <v>0</v>
      </c>
      <c r="J98" s="121">
        <f>H98/F98*100</f>
        <v>267.16014285714283</v>
      </c>
    </row>
    <row r="99" spans="1:10" s="139" customFormat="1" ht="27" customHeight="1" x14ac:dyDescent="0.2">
      <c r="A99" s="111"/>
      <c r="B99" s="111">
        <v>3</v>
      </c>
      <c r="C99" s="111" t="s">
        <v>148</v>
      </c>
      <c r="D99" s="140"/>
      <c r="E99" s="114">
        <v>5000</v>
      </c>
      <c r="F99" s="120">
        <f t="shared" si="6"/>
        <v>7000</v>
      </c>
      <c r="G99" s="120"/>
      <c r="H99" s="120">
        <f t="shared" si="6"/>
        <v>5000</v>
      </c>
      <c r="I99" s="121">
        <v>0</v>
      </c>
      <c r="J99" s="121">
        <v>100</v>
      </c>
    </row>
    <row r="100" spans="1:10" s="139" customFormat="1" ht="27" customHeight="1" x14ac:dyDescent="0.2">
      <c r="A100" s="111"/>
      <c r="B100" s="111">
        <v>32</v>
      </c>
      <c r="C100" s="111" t="s">
        <v>147</v>
      </c>
      <c r="D100" s="140"/>
      <c r="E100" s="114">
        <v>5000</v>
      </c>
      <c r="F100" s="120">
        <f t="shared" si="6"/>
        <v>7000</v>
      </c>
      <c r="G100" s="120"/>
      <c r="H100" s="120">
        <f t="shared" si="6"/>
        <v>5000</v>
      </c>
      <c r="I100" s="121">
        <v>0</v>
      </c>
      <c r="J100" s="121">
        <v>100</v>
      </c>
    </row>
    <row r="101" spans="1:10" s="139" customFormat="1" ht="27" customHeight="1" x14ac:dyDescent="0.2">
      <c r="A101" s="111"/>
      <c r="B101" s="111">
        <v>321</v>
      </c>
      <c r="C101" s="111" t="s">
        <v>5</v>
      </c>
      <c r="D101" s="140"/>
      <c r="E101" s="114">
        <v>5000</v>
      </c>
      <c r="F101" s="120">
        <v>7000</v>
      </c>
      <c r="G101" s="120"/>
      <c r="H101" s="120">
        <f t="shared" si="6"/>
        <v>5000</v>
      </c>
      <c r="I101" s="121">
        <v>0</v>
      </c>
      <c r="J101" s="121">
        <v>100</v>
      </c>
    </row>
    <row r="102" spans="1:10" ht="27" customHeight="1" x14ac:dyDescent="0.2">
      <c r="A102" s="111"/>
      <c r="B102" s="116">
        <v>3211</v>
      </c>
      <c r="C102" s="116" t="s">
        <v>8</v>
      </c>
      <c r="D102" s="117"/>
      <c r="E102" s="118">
        <v>5000</v>
      </c>
      <c r="F102" s="118"/>
      <c r="G102" s="118"/>
      <c r="H102" s="118">
        <v>5000</v>
      </c>
      <c r="I102" s="119">
        <v>0</v>
      </c>
      <c r="J102" s="119"/>
    </row>
    <row r="103" spans="1:10" s="139" customFormat="1" ht="27" customHeight="1" x14ac:dyDescent="0.2">
      <c r="A103" s="111"/>
      <c r="B103" s="111">
        <v>4</v>
      </c>
      <c r="C103" s="111" t="s">
        <v>308</v>
      </c>
      <c r="D103" s="140"/>
      <c r="E103" s="120">
        <v>0</v>
      </c>
      <c r="F103" s="120">
        <v>13701.21</v>
      </c>
      <c r="G103" s="120"/>
      <c r="H103" s="120">
        <v>13701.21</v>
      </c>
      <c r="I103" s="121">
        <v>0</v>
      </c>
      <c r="J103" s="121">
        <f>H103/F103*100</f>
        <v>100</v>
      </c>
    </row>
    <row r="104" spans="1:10" s="139" customFormat="1" ht="27" customHeight="1" x14ac:dyDescent="0.2">
      <c r="A104" s="111"/>
      <c r="B104" s="111">
        <v>42</v>
      </c>
      <c r="C104" s="111" t="s">
        <v>150</v>
      </c>
      <c r="D104" s="140"/>
      <c r="E104" s="120">
        <v>0</v>
      </c>
      <c r="F104" s="120">
        <v>13701.21</v>
      </c>
      <c r="G104" s="120"/>
      <c r="H104" s="120">
        <v>13701.21</v>
      </c>
      <c r="I104" s="121">
        <v>0</v>
      </c>
      <c r="J104" s="121">
        <f>H104/F104*100</f>
        <v>100</v>
      </c>
    </row>
    <row r="105" spans="1:10" ht="27" customHeight="1" x14ac:dyDescent="0.2">
      <c r="A105" s="111"/>
      <c r="B105" s="116">
        <v>422</v>
      </c>
      <c r="C105" s="116" t="s">
        <v>18</v>
      </c>
      <c r="D105" s="117"/>
      <c r="E105" s="118">
        <v>0</v>
      </c>
      <c r="F105" s="118"/>
      <c r="G105" s="118"/>
      <c r="H105" s="118">
        <v>13701.21</v>
      </c>
      <c r="I105" s="119">
        <v>0</v>
      </c>
      <c r="J105" s="119"/>
    </row>
    <row r="106" spans="1:10" s="139" customFormat="1" ht="27" customHeight="1" x14ac:dyDescent="0.2">
      <c r="A106" s="111"/>
      <c r="B106" s="111" t="s">
        <v>3</v>
      </c>
      <c r="C106" s="111" t="s">
        <v>250</v>
      </c>
      <c r="D106" s="140">
        <v>72400</v>
      </c>
      <c r="E106" s="114">
        <v>2121</v>
      </c>
      <c r="F106" s="120">
        <f t="shared" ref="F106:H109" si="7">F107</f>
        <v>1600</v>
      </c>
      <c r="G106" s="120"/>
      <c r="H106" s="120">
        <f t="shared" si="7"/>
        <v>1799.37</v>
      </c>
      <c r="I106" s="121">
        <f t="shared" si="4"/>
        <v>84.835926449787834</v>
      </c>
      <c r="J106" s="121">
        <f>H106/F106*100</f>
        <v>112.46062500000001</v>
      </c>
    </row>
    <row r="107" spans="1:10" s="139" customFormat="1" ht="27" customHeight="1" x14ac:dyDescent="0.2">
      <c r="A107" s="111"/>
      <c r="B107" s="111">
        <v>3</v>
      </c>
      <c r="C107" s="111" t="s">
        <v>148</v>
      </c>
      <c r="D107" s="140"/>
      <c r="E107" s="114">
        <v>2121</v>
      </c>
      <c r="F107" s="120">
        <f t="shared" si="7"/>
        <v>1600</v>
      </c>
      <c r="G107" s="120"/>
      <c r="H107" s="120">
        <f t="shared" si="7"/>
        <v>1799.37</v>
      </c>
      <c r="I107" s="121">
        <f t="shared" si="4"/>
        <v>84.835926449787834</v>
      </c>
      <c r="J107" s="121">
        <f>H107/F107*100</f>
        <v>112.46062500000001</v>
      </c>
    </row>
    <row r="108" spans="1:10" s="139" customFormat="1" ht="27" customHeight="1" x14ac:dyDescent="0.2">
      <c r="A108" s="111"/>
      <c r="B108" s="111">
        <v>32</v>
      </c>
      <c r="C108" s="111" t="s">
        <v>147</v>
      </c>
      <c r="D108" s="140"/>
      <c r="E108" s="114">
        <v>2121</v>
      </c>
      <c r="F108" s="120">
        <f t="shared" si="7"/>
        <v>1600</v>
      </c>
      <c r="G108" s="120"/>
      <c r="H108" s="120">
        <f t="shared" si="7"/>
        <v>1799.37</v>
      </c>
      <c r="I108" s="121">
        <f t="shared" si="4"/>
        <v>84.835926449787834</v>
      </c>
      <c r="J108" s="121">
        <f>H108/F108*100</f>
        <v>112.46062500000001</v>
      </c>
    </row>
    <row r="109" spans="1:10" s="139" customFormat="1" ht="27" customHeight="1" x14ac:dyDescent="0.2">
      <c r="A109" s="111"/>
      <c r="B109" s="111">
        <v>323</v>
      </c>
      <c r="C109" s="111" t="s">
        <v>12</v>
      </c>
      <c r="D109" s="140"/>
      <c r="E109" s="114">
        <v>2121</v>
      </c>
      <c r="F109" s="120">
        <v>1600</v>
      </c>
      <c r="G109" s="120"/>
      <c r="H109" s="120">
        <f t="shared" si="7"/>
        <v>1799.37</v>
      </c>
      <c r="I109" s="121">
        <f t="shared" si="4"/>
        <v>84.835926449787834</v>
      </c>
      <c r="J109" s="121">
        <f>H109/F109*100</f>
        <v>112.46062500000001</v>
      </c>
    </row>
    <row r="110" spans="1:10" ht="27" customHeight="1" x14ac:dyDescent="0.2">
      <c r="A110" s="111"/>
      <c r="B110" s="116">
        <v>3232</v>
      </c>
      <c r="C110" s="116" t="s">
        <v>17</v>
      </c>
      <c r="D110" s="117"/>
      <c r="E110" s="118">
        <v>2121</v>
      </c>
      <c r="F110" s="118"/>
      <c r="G110" s="118"/>
      <c r="H110" s="118">
        <v>1799.37</v>
      </c>
      <c r="I110" s="119">
        <f t="shared" si="4"/>
        <v>84.835926449787834</v>
      </c>
      <c r="J110" s="119"/>
    </row>
    <row r="111" spans="1:10" ht="27" customHeight="1" x14ac:dyDescent="0.2">
      <c r="A111" s="111" t="s">
        <v>261</v>
      </c>
      <c r="B111" s="112" t="s">
        <v>3</v>
      </c>
      <c r="C111" s="111" t="s">
        <v>188</v>
      </c>
      <c r="D111" s="113">
        <v>53082</v>
      </c>
      <c r="E111" s="114">
        <f>E112</f>
        <v>9712413.8200000022</v>
      </c>
      <c r="F111" s="114">
        <f>F112</f>
        <v>10214640</v>
      </c>
      <c r="G111" s="114"/>
      <c r="H111" s="114">
        <f>H112</f>
        <v>10322958.460000001</v>
      </c>
      <c r="I111" s="107">
        <f t="shared" ref="I111:I128" si="8">H111/E111*100</f>
        <v>106.28622967796898</v>
      </c>
      <c r="J111" s="107">
        <f>H111/F111*100</f>
        <v>101.06042366642389</v>
      </c>
    </row>
    <row r="112" spans="1:10" ht="27" customHeight="1" x14ac:dyDescent="0.2">
      <c r="A112" s="112"/>
      <c r="B112" s="111">
        <v>3</v>
      </c>
      <c r="C112" s="111" t="s">
        <v>148</v>
      </c>
      <c r="D112" s="113"/>
      <c r="E112" s="114">
        <f>E113+E121+E130</f>
        <v>9712413.8200000022</v>
      </c>
      <c r="F112" s="114">
        <f>F113+F121+F130+F133</f>
        <v>10214640</v>
      </c>
      <c r="G112" s="114"/>
      <c r="H112" s="114">
        <f>H113+H121+H130+H133</f>
        <v>10322958.460000001</v>
      </c>
      <c r="I112" s="107">
        <f t="shared" si="8"/>
        <v>106.28622967796898</v>
      </c>
      <c r="J112" s="107">
        <f>H112/F112*100</f>
        <v>101.06042366642389</v>
      </c>
    </row>
    <row r="113" spans="1:10" ht="27" customHeight="1" x14ac:dyDescent="0.2">
      <c r="A113" s="112"/>
      <c r="B113" s="111">
        <v>31</v>
      </c>
      <c r="C113" s="111" t="s">
        <v>189</v>
      </c>
      <c r="D113" s="113"/>
      <c r="E113" s="114">
        <f>E114+E116+E118</f>
        <v>9519081.2800000012</v>
      </c>
      <c r="F113" s="114">
        <f>F114+F116+F118</f>
        <v>10067600</v>
      </c>
      <c r="G113" s="114"/>
      <c r="H113" s="114">
        <f>H114+H116+H118</f>
        <v>10155285.58</v>
      </c>
      <c r="I113" s="107">
        <f t="shared" si="8"/>
        <v>106.68346325959723</v>
      </c>
      <c r="J113" s="107">
        <f>H113/F113*100</f>
        <v>100.87096805594183</v>
      </c>
    </row>
    <row r="114" spans="1:10" ht="27" customHeight="1" x14ac:dyDescent="0.2">
      <c r="A114" s="112"/>
      <c r="B114" s="111">
        <v>311</v>
      </c>
      <c r="C114" s="111" t="s">
        <v>190</v>
      </c>
      <c r="D114" s="113"/>
      <c r="E114" s="114">
        <f>E115</f>
        <v>7915639.71</v>
      </c>
      <c r="F114" s="114">
        <v>8383000</v>
      </c>
      <c r="G114" s="114"/>
      <c r="H114" s="114">
        <f>H115</f>
        <v>8450652.4800000004</v>
      </c>
      <c r="I114" s="107">
        <f t="shared" si="8"/>
        <v>106.75893281656197</v>
      </c>
      <c r="J114" s="107">
        <f>H114/F114*100</f>
        <v>100.80701992126923</v>
      </c>
    </row>
    <row r="115" spans="1:10" ht="27" customHeight="1" x14ac:dyDescent="0.2">
      <c r="A115" s="136"/>
      <c r="B115" s="116">
        <v>3111</v>
      </c>
      <c r="C115" s="116" t="s">
        <v>191</v>
      </c>
      <c r="D115" s="137"/>
      <c r="E115" s="115">
        <v>7915639.71</v>
      </c>
      <c r="F115" s="115"/>
      <c r="G115" s="115"/>
      <c r="H115" s="115">
        <v>8450652.4800000004</v>
      </c>
      <c r="I115" s="138">
        <f t="shared" si="8"/>
        <v>106.75893281656197</v>
      </c>
      <c r="J115" s="138"/>
    </row>
    <row r="116" spans="1:10" ht="27" customHeight="1" x14ac:dyDescent="0.2">
      <c r="A116" s="112"/>
      <c r="B116" s="111">
        <v>312</v>
      </c>
      <c r="C116" s="111" t="s">
        <v>192</v>
      </c>
      <c r="D116" s="113"/>
      <c r="E116" s="114">
        <f>E117</f>
        <v>331081.15000000002</v>
      </c>
      <c r="F116" s="114">
        <v>300000</v>
      </c>
      <c r="G116" s="114"/>
      <c r="H116" s="114">
        <f>H117</f>
        <v>359310.99</v>
      </c>
      <c r="I116" s="107">
        <f t="shared" si="8"/>
        <v>108.52656214345031</v>
      </c>
      <c r="J116" s="107">
        <f>H116/F116*100</f>
        <v>119.77032999999999</v>
      </c>
    </row>
    <row r="117" spans="1:10" ht="27" customHeight="1" x14ac:dyDescent="0.2">
      <c r="A117" s="136"/>
      <c r="B117" s="116">
        <v>3121</v>
      </c>
      <c r="C117" s="116" t="s">
        <v>192</v>
      </c>
      <c r="D117" s="137"/>
      <c r="E117" s="115">
        <v>331081.15000000002</v>
      </c>
      <c r="F117" s="115">
        <v>0</v>
      </c>
      <c r="G117" s="115"/>
      <c r="H117" s="115">
        <v>359310.99</v>
      </c>
      <c r="I117" s="138">
        <f t="shared" si="8"/>
        <v>108.52656214345031</v>
      </c>
      <c r="J117" s="138">
        <v>0</v>
      </c>
    </row>
    <row r="118" spans="1:10" ht="27" customHeight="1" x14ac:dyDescent="0.2">
      <c r="A118" s="112"/>
      <c r="B118" s="111">
        <v>313</v>
      </c>
      <c r="C118" s="111" t="s">
        <v>193</v>
      </c>
      <c r="D118" s="113"/>
      <c r="E118" s="114">
        <f>SUM(E119:E120)</f>
        <v>1272360.42</v>
      </c>
      <c r="F118" s="114">
        <v>1384600</v>
      </c>
      <c r="G118" s="114"/>
      <c r="H118" s="114">
        <f>SUM(H119:H120)</f>
        <v>1345322.1099999999</v>
      </c>
      <c r="I118" s="107">
        <f t="shared" si="8"/>
        <v>105.73435709356629</v>
      </c>
      <c r="J118" s="107">
        <f>H118/F118*100</f>
        <v>97.16323198035532</v>
      </c>
    </row>
    <row r="119" spans="1:10" ht="27" customHeight="1" x14ac:dyDescent="0.2">
      <c r="A119" s="136"/>
      <c r="B119" s="116">
        <v>3132</v>
      </c>
      <c r="C119" s="116" t="s">
        <v>194</v>
      </c>
      <c r="D119" s="137"/>
      <c r="E119" s="115">
        <v>1269147</v>
      </c>
      <c r="F119" s="115"/>
      <c r="G119" s="115"/>
      <c r="H119" s="115">
        <v>1343914.41</v>
      </c>
      <c r="I119" s="138">
        <f t="shared" si="8"/>
        <v>105.8911544525575</v>
      </c>
      <c r="J119" s="138"/>
    </row>
    <row r="120" spans="1:10" ht="27" customHeight="1" x14ac:dyDescent="0.2">
      <c r="A120" s="136"/>
      <c r="B120" s="116">
        <v>3133</v>
      </c>
      <c r="C120" s="116" t="s">
        <v>214</v>
      </c>
      <c r="D120" s="137"/>
      <c r="E120" s="115">
        <v>3213.42</v>
      </c>
      <c r="F120" s="115"/>
      <c r="G120" s="115"/>
      <c r="H120" s="115">
        <v>1407.7</v>
      </c>
      <c r="I120" s="138">
        <v>0</v>
      </c>
      <c r="J120" s="138"/>
    </row>
    <row r="121" spans="1:10" ht="27" customHeight="1" x14ac:dyDescent="0.2">
      <c r="A121" s="112"/>
      <c r="B121" s="111">
        <v>32</v>
      </c>
      <c r="C121" s="111" t="s">
        <v>147</v>
      </c>
      <c r="D121" s="113"/>
      <c r="E121" s="114">
        <f>E124+E127</f>
        <v>130547.40000000001</v>
      </c>
      <c r="F121" s="114">
        <f>F124+F127</f>
        <v>108040</v>
      </c>
      <c r="G121" s="114"/>
      <c r="H121" s="114">
        <f>H122+H124+H127</f>
        <v>126050.38</v>
      </c>
      <c r="I121" s="107">
        <f t="shared" si="8"/>
        <v>96.555258856170241</v>
      </c>
      <c r="J121" s="107">
        <f>H121/F121*100</f>
        <v>116.67010366530914</v>
      </c>
    </row>
    <row r="122" spans="1:10" ht="27" customHeight="1" x14ac:dyDescent="0.2">
      <c r="A122" s="112"/>
      <c r="B122" s="111">
        <v>322</v>
      </c>
      <c r="C122" s="111" t="s">
        <v>199</v>
      </c>
      <c r="D122" s="113"/>
      <c r="E122" s="114">
        <v>0</v>
      </c>
      <c r="F122" s="114"/>
      <c r="G122" s="114"/>
      <c r="H122" s="114">
        <f>H123</f>
        <v>4293.75</v>
      </c>
      <c r="I122" s="107"/>
      <c r="J122" s="107"/>
    </row>
    <row r="123" spans="1:10" ht="27" customHeight="1" x14ac:dyDescent="0.2">
      <c r="A123" s="136"/>
      <c r="B123" s="116">
        <v>3221</v>
      </c>
      <c r="C123" s="116" t="s">
        <v>34</v>
      </c>
      <c r="D123" s="137"/>
      <c r="E123" s="115">
        <v>0</v>
      </c>
      <c r="F123" s="115"/>
      <c r="G123" s="115"/>
      <c r="H123" s="115">
        <v>4293.75</v>
      </c>
      <c r="I123" s="138"/>
      <c r="J123" s="138"/>
    </row>
    <row r="124" spans="1:10" ht="27" customHeight="1" x14ac:dyDescent="0.2">
      <c r="A124" s="112"/>
      <c r="B124" s="111" t="s">
        <v>11</v>
      </c>
      <c r="C124" s="111" t="s">
        <v>12</v>
      </c>
      <c r="D124" s="113"/>
      <c r="E124" s="114">
        <f>SUM(E125:E126)</f>
        <v>4071.55</v>
      </c>
      <c r="F124" s="120">
        <v>31340</v>
      </c>
      <c r="G124" s="118"/>
      <c r="H124" s="120">
        <f>SUM(H125:H126)</f>
        <v>44039.77</v>
      </c>
      <c r="I124" s="121">
        <v>0</v>
      </c>
      <c r="J124" s="121">
        <v>0</v>
      </c>
    </row>
    <row r="125" spans="1:10" ht="27" customHeight="1" x14ac:dyDescent="0.2">
      <c r="A125" s="116"/>
      <c r="B125" s="116">
        <v>3236</v>
      </c>
      <c r="C125" s="116" t="s">
        <v>43</v>
      </c>
      <c r="D125" s="117"/>
      <c r="E125" s="118">
        <v>3150</v>
      </c>
      <c r="F125" s="118"/>
      <c r="G125" s="118"/>
      <c r="H125" s="118">
        <v>6340</v>
      </c>
      <c r="I125" s="119">
        <v>0</v>
      </c>
      <c r="J125" s="119"/>
    </row>
    <row r="126" spans="1:10" ht="27" customHeight="1" x14ac:dyDescent="0.2">
      <c r="A126" s="116"/>
      <c r="B126" s="116">
        <v>3237</v>
      </c>
      <c r="C126" s="116" t="s">
        <v>218</v>
      </c>
      <c r="D126" s="117"/>
      <c r="E126" s="118">
        <v>921.55</v>
      </c>
      <c r="F126" s="118"/>
      <c r="G126" s="118"/>
      <c r="H126" s="118">
        <v>37699.769999999997</v>
      </c>
      <c r="I126" s="119">
        <v>0</v>
      </c>
      <c r="J126" s="119"/>
    </row>
    <row r="127" spans="1:10" ht="27" customHeight="1" x14ac:dyDescent="0.2">
      <c r="A127" s="112"/>
      <c r="B127" s="111" t="s">
        <v>9</v>
      </c>
      <c r="C127" s="111" t="s">
        <v>10</v>
      </c>
      <c r="D127" s="113"/>
      <c r="E127" s="114">
        <f>SUM(E128:E129)</f>
        <v>126475.85</v>
      </c>
      <c r="F127" s="120">
        <v>76700</v>
      </c>
      <c r="G127" s="118"/>
      <c r="H127" s="120">
        <f>SUM(H128:H129)</f>
        <v>77716.86</v>
      </c>
      <c r="I127" s="121">
        <f>H127/E127*100</f>
        <v>61.447983943179665</v>
      </c>
      <c r="J127" s="121">
        <f>H127/F127*100</f>
        <v>101.3257627118644</v>
      </c>
    </row>
    <row r="128" spans="1:10" ht="27" customHeight="1" x14ac:dyDescent="0.2">
      <c r="A128" s="116"/>
      <c r="B128" s="116" t="s">
        <v>40</v>
      </c>
      <c r="C128" s="116" t="s">
        <v>41</v>
      </c>
      <c r="D128" s="117"/>
      <c r="E128" s="118">
        <v>47131.38</v>
      </c>
      <c r="F128" s="118"/>
      <c r="G128" s="118"/>
      <c r="H128" s="118">
        <v>41607.5</v>
      </c>
      <c r="I128" s="119">
        <f t="shared" si="8"/>
        <v>88.279825458113052</v>
      </c>
      <c r="J128" s="119"/>
    </row>
    <row r="129" spans="1:11" ht="27" customHeight="1" x14ac:dyDescent="0.2">
      <c r="A129" s="116"/>
      <c r="B129" s="116">
        <v>3296</v>
      </c>
      <c r="C129" s="116" t="s">
        <v>267</v>
      </c>
      <c r="D129" s="117"/>
      <c r="E129" s="118">
        <v>79344.47</v>
      </c>
      <c r="F129" s="118"/>
      <c r="G129" s="118"/>
      <c r="H129" s="118">
        <v>36109.360000000001</v>
      </c>
      <c r="I129" s="119">
        <v>0</v>
      </c>
      <c r="J129" s="119"/>
    </row>
    <row r="130" spans="1:11" s="139" customFormat="1" ht="27" customHeight="1" x14ac:dyDescent="0.2">
      <c r="A130" s="111"/>
      <c r="B130" s="111">
        <v>34</v>
      </c>
      <c r="C130" s="111" t="s">
        <v>149</v>
      </c>
      <c r="D130" s="140"/>
      <c r="E130" s="114">
        <f>E131</f>
        <v>62785.14</v>
      </c>
      <c r="F130" s="120">
        <f>F131</f>
        <v>29000</v>
      </c>
      <c r="G130" s="120"/>
      <c r="H130" s="120">
        <f>H131</f>
        <v>29999.7</v>
      </c>
      <c r="I130" s="121">
        <v>0</v>
      </c>
      <c r="J130" s="121">
        <f>H130/F130*100</f>
        <v>103.44724137931034</v>
      </c>
    </row>
    <row r="131" spans="1:11" s="139" customFormat="1" ht="27" customHeight="1" x14ac:dyDescent="0.2">
      <c r="A131" s="111"/>
      <c r="B131" s="111">
        <v>343</v>
      </c>
      <c r="C131" s="111" t="s">
        <v>24</v>
      </c>
      <c r="D131" s="140"/>
      <c r="E131" s="114">
        <f>E132</f>
        <v>62785.14</v>
      </c>
      <c r="F131" s="120">
        <v>29000</v>
      </c>
      <c r="G131" s="120"/>
      <c r="H131" s="120">
        <f>H132</f>
        <v>29999.7</v>
      </c>
      <c r="I131" s="121">
        <v>0</v>
      </c>
      <c r="J131" s="121">
        <f>H131/F131*100</f>
        <v>103.44724137931034</v>
      </c>
    </row>
    <row r="132" spans="1:11" ht="27" customHeight="1" x14ac:dyDescent="0.2">
      <c r="A132" s="116"/>
      <c r="B132" s="116">
        <v>3433</v>
      </c>
      <c r="C132" s="116" t="s">
        <v>204</v>
      </c>
      <c r="D132" s="117"/>
      <c r="E132" s="118">
        <v>62785.14</v>
      </c>
      <c r="F132" s="118"/>
      <c r="G132" s="118"/>
      <c r="H132" s="118">
        <v>29999.7</v>
      </c>
      <c r="I132" s="119">
        <v>0</v>
      </c>
      <c r="J132" s="119"/>
    </row>
    <row r="133" spans="1:11" s="139" customFormat="1" ht="27" customHeight="1" x14ac:dyDescent="0.2">
      <c r="A133" s="111"/>
      <c r="B133" s="111">
        <v>37</v>
      </c>
      <c r="C133" s="111" t="s">
        <v>310</v>
      </c>
      <c r="D133" s="140"/>
      <c r="E133" s="120">
        <v>0</v>
      </c>
      <c r="F133" s="120">
        <v>10000</v>
      </c>
      <c r="G133" s="120"/>
      <c r="H133" s="120">
        <f>H134</f>
        <v>11622.8</v>
      </c>
      <c r="I133" s="121">
        <v>0</v>
      </c>
      <c r="J133" s="121">
        <f>H133/F133*100</f>
        <v>116.22799999999999</v>
      </c>
    </row>
    <row r="134" spans="1:11" s="139" customFormat="1" ht="27" customHeight="1" x14ac:dyDescent="0.2">
      <c r="A134" s="111"/>
      <c r="B134" s="111">
        <v>372</v>
      </c>
      <c r="C134" s="111" t="s">
        <v>276</v>
      </c>
      <c r="D134" s="140"/>
      <c r="E134" s="120">
        <v>0</v>
      </c>
      <c r="F134" s="120">
        <v>10000</v>
      </c>
      <c r="G134" s="120"/>
      <c r="H134" s="120">
        <f>H135</f>
        <v>11622.8</v>
      </c>
      <c r="I134" s="121">
        <v>0</v>
      </c>
      <c r="J134" s="121">
        <f>H134/F134*100</f>
        <v>116.22799999999999</v>
      </c>
    </row>
    <row r="135" spans="1:11" ht="27" customHeight="1" x14ac:dyDescent="0.2">
      <c r="A135" s="116"/>
      <c r="B135" s="116">
        <v>3722</v>
      </c>
      <c r="C135" s="116" t="s">
        <v>309</v>
      </c>
      <c r="D135" s="117"/>
      <c r="E135" s="118">
        <v>0</v>
      </c>
      <c r="F135" s="118"/>
      <c r="G135" s="118"/>
      <c r="H135" s="118">
        <v>11622.8</v>
      </c>
      <c r="I135" s="119">
        <v>0</v>
      </c>
      <c r="J135" s="119"/>
    </row>
    <row r="136" spans="1:11" ht="27" customHeight="1" x14ac:dyDescent="0.2">
      <c r="A136" s="108">
        <v>2301</v>
      </c>
      <c r="B136" s="109" t="s">
        <v>2</v>
      </c>
      <c r="C136" s="108" t="s">
        <v>206</v>
      </c>
      <c r="D136" s="109"/>
      <c r="E136" s="100">
        <f>E162+E176+E183+E194+E207</f>
        <v>208248.13999999998</v>
      </c>
      <c r="F136" s="100">
        <f>F137+F146+F162+F176+F194+F207</f>
        <v>166903.63</v>
      </c>
      <c r="G136" s="100"/>
      <c r="H136" s="100">
        <f>H137+H146+H162+H176+H183+H194+H207</f>
        <v>140473.87</v>
      </c>
      <c r="I136" s="110">
        <f>H136/E136*100</f>
        <v>67.45504185535583</v>
      </c>
      <c r="J136" s="110">
        <f>H136/F136*100</f>
        <v>84.164658372019829</v>
      </c>
      <c r="K136" s="156"/>
    </row>
    <row r="137" spans="1:11" ht="27" customHeight="1" x14ac:dyDescent="0.2">
      <c r="A137" s="111" t="s">
        <v>311</v>
      </c>
      <c r="B137" s="112" t="s">
        <v>3</v>
      </c>
      <c r="C137" s="111" t="s">
        <v>312</v>
      </c>
      <c r="D137" s="113">
        <v>11001</v>
      </c>
      <c r="E137" s="114">
        <f>E140</f>
        <v>0</v>
      </c>
      <c r="F137" s="114">
        <f>F138+F142</f>
        <v>93773.4</v>
      </c>
      <c r="G137" s="114"/>
      <c r="H137" s="114">
        <f>H138+H142</f>
        <v>60394.01</v>
      </c>
      <c r="I137" s="107">
        <v>0</v>
      </c>
      <c r="J137" s="107">
        <f>H137/F137*100</f>
        <v>64.404202044503037</v>
      </c>
    </row>
    <row r="138" spans="1:11" ht="27" customHeight="1" x14ac:dyDescent="0.2">
      <c r="A138" s="112"/>
      <c r="B138" s="111">
        <v>3</v>
      </c>
      <c r="C138" s="111" t="s">
        <v>148</v>
      </c>
      <c r="D138" s="113"/>
      <c r="E138" s="114">
        <f>E139</f>
        <v>0</v>
      </c>
      <c r="F138" s="114">
        <f t="shared" ref="F138:H139" si="9">F139</f>
        <v>76631</v>
      </c>
      <c r="G138" s="114"/>
      <c r="H138" s="114">
        <f t="shared" si="9"/>
        <v>49908.91</v>
      </c>
      <c r="I138" s="107">
        <v>0</v>
      </c>
      <c r="J138" s="107">
        <v>100</v>
      </c>
    </row>
    <row r="139" spans="1:11" ht="27" customHeight="1" x14ac:dyDescent="0.2">
      <c r="A139" s="112"/>
      <c r="B139" s="111">
        <v>32</v>
      </c>
      <c r="C139" s="111" t="s">
        <v>147</v>
      </c>
      <c r="D139" s="113"/>
      <c r="E139" s="114">
        <f>E140</f>
        <v>0</v>
      </c>
      <c r="F139" s="114">
        <f t="shared" si="9"/>
        <v>76631</v>
      </c>
      <c r="G139" s="114"/>
      <c r="H139" s="114">
        <f t="shared" si="9"/>
        <v>49908.91</v>
      </c>
      <c r="I139" s="107">
        <v>0</v>
      </c>
      <c r="J139" s="107">
        <v>100</v>
      </c>
    </row>
    <row r="140" spans="1:11" ht="27" customHeight="1" x14ac:dyDescent="0.2">
      <c r="A140" s="112"/>
      <c r="B140" s="111">
        <v>322</v>
      </c>
      <c r="C140" s="111" t="s">
        <v>199</v>
      </c>
      <c r="D140" s="113"/>
      <c r="E140" s="114">
        <f>E141</f>
        <v>0</v>
      </c>
      <c r="F140" s="120">
        <v>76631</v>
      </c>
      <c r="G140" s="118"/>
      <c r="H140" s="120">
        <f>H141</f>
        <v>49908.91</v>
      </c>
      <c r="I140" s="121">
        <v>0</v>
      </c>
      <c r="J140" s="121">
        <v>100</v>
      </c>
    </row>
    <row r="141" spans="1:11" ht="27" customHeight="1" x14ac:dyDescent="0.2">
      <c r="A141" s="116"/>
      <c r="B141" s="116">
        <v>3223</v>
      </c>
      <c r="C141" s="116" t="s">
        <v>31</v>
      </c>
      <c r="D141" s="117"/>
      <c r="E141" s="115">
        <v>0</v>
      </c>
      <c r="F141" s="118"/>
      <c r="G141" s="118"/>
      <c r="H141" s="118">
        <v>49908.91</v>
      </c>
      <c r="I141" s="119">
        <v>0</v>
      </c>
      <c r="J141" s="119"/>
    </row>
    <row r="142" spans="1:11" s="139" customFormat="1" ht="27" customHeight="1" x14ac:dyDescent="0.2">
      <c r="A142" s="111"/>
      <c r="B142" s="111">
        <v>3</v>
      </c>
      <c r="C142" s="111" t="s">
        <v>148</v>
      </c>
      <c r="D142" s="140"/>
      <c r="E142" s="114">
        <v>0</v>
      </c>
      <c r="F142" s="120">
        <v>17142.400000000001</v>
      </c>
      <c r="G142" s="120"/>
      <c r="H142" s="120">
        <f>H143</f>
        <v>10485.1</v>
      </c>
      <c r="I142" s="121">
        <v>0</v>
      </c>
      <c r="J142" s="121">
        <f>H142/F142*100</f>
        <v>61.164714392383793</v>
      </c>
    </row>
    <row r="143" spans="1:11" s="139" customFormat="1" ht="27" customHeight="1" x14ac:dyDescent="0.2">
      <c r="A143" s="111"/>
      <c r="B143" s="111">
        <v>32</v>
      </c>
      <c r="C143" s="111" t="s">
        <v>147</v>
      </c>
      <c r="D143" s="140"/>
      <c r="E143" s="114">
        <v>0</v>
      </c>
      <c r="F143" s="120">
        <v>17142.400000000001</v>
      </c>
      <c r="G143" s="120"/>
      <c r="H143" s="120">
        <f>H144</f>
        <v>10485.1</v>
      </c>
      <c r="I143" s="121">
        <v>0</v>
      </c>
      <c r="J143" s="121">
        <f>H143/F143*100</f>
        <v>61.164714392383793</v>
      </c>
    </row>
    <row r="144" spans="1:11" ht="27" customHeight="1" x14ac:dyDescent="0.2">
      <c r="A144" s="116"/>
      <c r="B144" s="116">
        <v>321</v>
      </c>
      <c r="C144" s="116" t="s">
        <v>5</v>
      </c>
      <c r="D144" s="117"/>
      <c r="E144" s="115">
        <v>0</v>
      </c>
      <c r="F144" s="118"/>
      <c r="G144" s="118"/>
      <c r="H144" s="118">
        <v>10485.1</v>
      </c>
      <c r="I144" s="119">
        <v>0</v>
      </c>
      <c r="J144" s="119"/>
    </row>
    <row r="145" spans="1:10" ht="27" customHeight="1" x14ac:dyDescent="0.2">
      <c r="A145" s="116"/>
      <c r="B145" s="116">
        <v>3212</v>
      </c>
      <c r="C145" s="116" t="s">
        <v>209</v>
      </c>
      <c r="D145" s="117"/>
      <c r="E145" s="115">
        <v>0</v>
      </c>
      <c r="F145" s="118"/>
      <c r="G145" s="118"/>
      <c r="H145" s="118">
        <v>10485.1</v>
      </c>
      <c r="I145" s="119">
        <v>0</v>
      </c>
      <c r="J145" s="119"/>
    </row>
    <row r="146" spans="1:10" s="139" customFormat="1" ht="27" customHeight="1" x14ac:dyDescent="0.2">
      <c r="A146" s="111" t="s">
        <v>215</v>
      </c>
      <c r="B146" s="111" t="s">
        <v>3</v>
      </c>
      <c r="C146" s="111" t="s">
        <v>313</v>
      </c>
      <c r="D146" s="140">
        <v>11001</v>
      </c>
      <c r="E146" s="114">
        <v>0</v>
      </c>
      <c r="F146" s="120">
        <v>7110.3</v>
      </c>
      <c r="G146" s="120"/>
      <c r="H146" s="120">
        <v>7110.3</v>
      </c>
      <c r="I146" s="121">
        <v>0</v>
      </c>
      <c r="J146" s="121">
        <v>100</v>
      </c>
    </row>
    <row r="147" spans="1:10" s="139" customFormat="1" ht="27" customHeight="1" x14ac:dyDescent="0.2">
      <c r="A147" s="111"/>
      <c r="B147" s="111">
        <v>3</v>
      </c>
      <c r="C147" s="111" t="s">
        <v>148</v>
      </c>
      <c r="D147" s="140"/>
      <c r="E147" s="114">
        <v>0</v>
      </c>
      <c r="F147" s="120">
        <v>7110.3</v>
      </c>
      <c r="G147" s="120"/>
      <c r="H147" s="120">
        <f>H148+H151+H157</f>
        <v>7110.3</v>
      </c>
      <c r="I147" s="121">
        <v>0</v>
      </c>
      <c r="J147" s="121">
        <v>100</v>
      </c>
    </row>
    <row r="148" spans="1:10" s="139" customFormat="1" ht="27" customHeight="1" x14ac:dyDescent="0.2">
      <c r="A148" s="111"/>
      <c r="B148" s="111">
        <v>31</v>
      </c>
      <c r="C148" s="111" t="s">
        <v>189</v>
      </c>
      <c r="D148" s="140"/>
      <c r="E148" s="114">
        <v>0</v>
      </c>
      <c r="F148" s="120">
        <v>400</v>
      </c>
      <c r="G148" s="120"/>
      <c r="H148" s="120">
        <v>400</v>
      </c>
      <c r="I148" s="121">
        <v>0</v>
      </c>
      <c r="J148" s="121">
        <v>100</v>
      </c>
    </row>
    <row r="149" spans="1:10" s="139" customFormat="1" ht="27" customHeight="1" x14ac:dyDescent="0.2">
      <c r="A149" s="111"/>
      <c r="B149" s="111">
        <v>312</v>
      </c>
      <c r="C149" s="111" t="s">
        <v>221</v>
      </c>
      <c r="D149" s="140"/>
      <c r="E149" s="114">
        <v>0</v>
      </c>
      <c r="F149" s="120">
        <v>400</v>
      </c>
      <c r="G149" s="120"/>
      <c r="H149" s="120">
        <v>400</v>
      </c>
      <c r="I149" s="121">
        <v>0</v>
      </c>
      <c r="J149" s="121">
        <v>100</v>
      </c>
    </row>
    <row r="150" spans="1:10" ht="27" customHeight="1" x14ac:dyDescent="0.2">
      <c r="A150" s="116"/>
      <c r="B150" s="116">
        <v>3121</v>
      </c>
      <c r="C150" s="116" t="s">
        <v>221</v>
      </c>
      <c r="D150" s="117"/>
      <c r="E150" s="115">
        <v>0</v>
      </c>
      <c r="F150" s="118"/>
      <c r="G150" s="118"/>
      <c r="H150" s="118">
        <v>400</v>
      </c>
      <c r="I150" s="119">
        <v>0</v>
      </c>
      <c r="J150" s="119"/>
    </row>
    <row r="151" spans="1:10" s="139" customFormat="1" ht="27" customHeight="1" x14ac:dyDescent="0.2">
      <c r="A151" s="111"/>
      <c r="B151" s="111">
        <v>32</v>
      </c>
      <c r="C151" s="111" t="s">
        <v>147</v>
      </c>
      <c r="D151" s="140"/>
      <c r="E151" s="114">
        <v>0</v>
      </c>
      <c r="F151" s="120">
        <v>5910.3</v>
      </c>
      <c r="G151" s="120"/>
      <c r="H151" s="120">
        <f>H152+H155</f>
        <v>5910.3</v>
      </c>
      <c r="I151" s="121">
        <v>0</v>
      </c>
      <c r="J151" s="121">
        <v>100</v>
      </c>
    </row>
    <row r="152" spans="1:10" s="139" customFormat="1" ht="27" customHeight="1" x14ac:dyDescent="0.2">
      <c r="A152" s="111"/>
      <c r="B152" s="111">
        <v>323</v>
      </c>
      <c r="C152" s="111" t="s">
        <v>12</v>
      </c>
      <c r="D152" s="140"/>
      <c r="E152" s="114">
        <v>0</v>
      </c>
      <c r="F152" s="120">
        <v>3000.3</v>
      </c>
      <c r="G152" s="120"/>
      <c r="H152" s="120">
        <f>H153+H154</f>
        <v>3000.3</v>
      </c>
      <c r="I152" s="121">
        <v>0</v>
      </c>
      <c r="J152" s="121">
        <v>100</v>
      </c>
    </row>
    <row r="153" spans="1:10" ht="27" customHeight="1" x14ac:dyDescent="0.2">
      <c r="A153" s="116"/>
      <c r="B153" s="116">
        <v>3237</v>
      </c>
      <c r="C153" s="116" t="s">
        <v>218</v>
      </c>
      <c r="D153" s="117"/>
      <c r="E153" s="115">
        <v>0</v>
      </c>
      <c r="F153" s="118"/>
      <c r="G153" s="118"/>
      <c r="H153" s="118">
        <v>600</v>
      </c>
      <c r="I153" s="119">
        <v>0</v>
      </c>
      <c r="J153" s="119"/>
    </row>
    <row r="154" spans="1:10" ht="27" customHeight="1" x14ac:dyDescent="0.2">
      <c r="A154" s="116"/>
      <c r="B154" s="116">
        <v>3239</v>
      </c>
      <c r="C154" s="116" t="s">
        <v>15</v>
      </c>
      <c r="D154" s="117"/>
      <c r="E154" s="115">
        <v>0</v>
      </c>
      <c r="F154" s="118"/>
      <c r="G154" s="118"/>
      <c r="H154" s="118">
        <v>2400.3000000000002</v>
      </c>
      <c r="I154" s="119">
        <v>0</v>
      </c>
      <c r="J154" s="119"/>
    </row>
    <row r="155" spans="1:10" s="139" customFormat="1" ht="27" customHeight="1" x14ac:dyDescent="0.2">
      <c r="A155" s="111"/>
      <c r="B155" s="111">
        <v>329</v>
      </c>
      <c r="C155" s="111" t="s">
        <v>23</v>
      </c>
      <c r="D155" s="140"/>
      <c r="E155" s="114">
        <v>0</v>
      </c>
      <c r="F155" s="120">
        <v>2910</v>
      </c>
      <c r="G155" s="120"/>
      <c r="H155" s="120">
        <v>2910</v>
      </c>
      <c r="I155" s="121">
        <v>0</v>
      </c>
      <c r="J155" s="121">
        <v>100</v>
      </c>
    </row>
    <row r="156" spans="1:10" ht="27" customHeight="1" x14ac:dyDescent="0.2">
      <c r="A156" s="116"/>
      <c r="B156" s="116">
        <v>3293</v>
      </c>
      <c r="C156" s="116" t="s">
        <v>202</v>
      </c>
      <c r="D156" s="117"/>
      <c r="E156" s="115">
        <v>0</v>
      </c>
      <c r="F156" s="118"/>
      <c r="G156" s="118"/>
      <c r="H156" s="118">
        <v>2910</v>
      </c>
      <c r="I156" s="119">
        <v>0</v>
      </c>
      <c r="J156" s="119"/>
    </row>
    <row r="157" spans="1:10" s="139" customFormat="1" ht="27" customHeight="1" x14ac:dyDescent="0.2">
      <c r="A157" s="111"/>
      <c r="B157" s="111">
        <v>36</v>
      </c>
      <c r="C157" s="111" t="s">
        <v>314</v>
      </c>
      <c r="D157" s="140"/>
      <c r="E157" s="114">
        <v>0</v>
      </c>
      <c r="F157" s="120">
        <v>800</v>
      </c>
      <c r="G157" s="120"/>
      <c r="H157" s="120">
        <f>H158+H160</f>
        <v>800</v>
      </c>
      <c r="I157" s="121">
        <v>0</v>
      </c>
      <c r="J157" s="121">
        <v>100</v>
      </c>
    </row>
    <row r="158" spans="1:10" s="139" customFormat="1" ht="27" customHeight="1" x14ac:dyDescent="0.2">
      <c r="A158" s="111"/>
      <c r="B158" s="111">
        <v>366</v>
      </c>
      <c r="C158" s="111" t="s">
        <v>315</v>
      </c>
      <c r="D158" s="140"/>
      <c r="E158" s="114">
        <v>0</v>
      </c>
      <c r="F158" s="120">
        <v>200</v>
      </c>
      <c r="G158" s="120"/>
      <c r="H158" s="120">
        <v>200</v>
      </c>
      <c r="I158" s="121">
        <v>0</v>
      </c>
      <c r="J158" s="121">
        <v>100</v>
      </c>
    </row>
    <row r="159" spans="1:10" ht="27" customHeight="1" x14ac:dyDescent="0.2">
      <c r="A159" s="116"/>
      <c r="B159" s="116">
        <v>3661</v>
      </c>
      <c r="C159" s="116" t="s">
        <v>316</v>
      </c>
      <c r="D159" s="117"/>
      <c r="E159" s="115">
        <v>0</v>
      </c>
      <c r="F159" s="118"/>
      <c r="G159" s="118"/>
      <c r="H159" s="118">
        <v>200</v>
      </c>
      <c r="I159" s="119">
        <v>0</v>
      </c>
      <c r="J159" s="119"/>
    </row>
    <row r="160" spans="1:10" s="139" customFormat="1" ht="27" customHeight="1" x14ac:dyDescent="0.2">
      <c r="A160" s="111"/>
      <c r="B160" s="111">
        <v>369</v>
      </c>
      <c r="C160" s="111" t="s">
        <v>240</v>
      </c>
      <c r="D160" s="140"/>
      <c r="E160" s="114">
        <v>0</v>
      </c>
      <c r="F160" s="120">
        <v>600</v>
      </c>
      <c r="G160" s="120"/>
      <c r="H160" s="120">
        <v>600</v>
      </c>
      <c r="I160" s="121">
        <v>0</v>
      </c>
      <c r="J160" s="121">
        <v>100</v>
      </c>
    </row>
    <row r="161" spans="1:10" ht="27" customHeight="1" x14ac:dyDescent="0.2">
      <c r="A161" s="116"/>
      <c r="B161" s="116">
        <v>3691</v>
      </c>
      <c r="C161" s="116" t="s">
        <v>247</v>
      </c>
      <c r="D161" s="117"/>
      <c r="E161" s="115">
        <v>0</v>
      </c>
      <c r="F161" s="118"/>
      <c r="G161" s="118"/>
      <c r="H161" s="118">
        <v>600</v>
      </c>
      <c r="I161" s="119">
        <v>0</v>
      </c>
      <c r="J161" s="119"/>
    </row>
    <row r="162" spans="1:10" ht="27" customHeight="1" x14ac:dyDescent="0.2">
      <c r="A162" s="111" t="s">
        <v>216</v>
      </c>
      <c r="B162" s="112" t="s">
        <v>3</v>
      </c>
      <c r="C162" s="111" t="s">
        <v>217</v>
      </c>
      <c r="D162" s="113">
        <v>11001</v>
      </c>
      <c r="E162" s="114">
        <f>SUM(E163)</f>
        <v>65713.97</v>
      </c>
      <c r="F162" s="120">
        <f>SUM(F163)</f>
        <v>31550</v>
      </c>
      <c r="G162" s="120"/>
      <c r="H162" s="120">
        <f>SUM(H163)</f>
        <v>36102.18</v>
      </c>
      <c r="I162" s="121">
        <f>H162/E162*100</f>
        <v>54.938363943009385</v>
      </c>
      <c r="J162" s="121">
        <f>H162/F162*100</f>
        <v>114.42846275752774</v>
      </c>
    </row>
    <row r="163" spans="1:10" ht="27" customHeight="1" x14ac:dyDescent="0.2">
      <c r="A163" s="112"/>
      <c r="B163" s="111">
        <v>3</v>
      </c>
      <c r="C163" s="111" t="s">
        <v>148</v>
      </c>
      <c r="D163" s="113"/>
      <c r="E163" s="114">
        <f>E171</f>
        <v>65713.97</v>
      </c>
      <c r="F163" s="120">
        <f>F164+F171</f>
        <v>31550</v>
      </c>
      <c r="G163" s="120"/>
      <c r="H163" s="120">
        <f>H164+H171</f>
        <v>36102.18</v>
      </c>
      <c r="I163" s="121">
        <f>H163/E163*100</f>
        <v>54.938363943009385</v>
      </c>
      <c r="J163" s="121">
        <f>H163/F163*100</f>
        <v>114.42846275752774</v>
      </c>
    </row>
    <row r="164" spans="1:10" ht="27" customHeight="1" x14ac:dyDescent="0.2">
      <c r="A164" s="112"/>
      <c r="B164" s="111">
        <v>31</v>
      </c>
      <c r="C164" s="111" t="s">
        <v>189</v>
      </c>
      <c r="D164" s="113"/>
      <c r="E164" s="114">
        <v>0</v>
      </c>
      <c r="F164" s="120">
        <f>F165+F167+F169</f>
        <v>29950</v>
      </c>
      <c r="G164" s="120"/>
      <c r="H164" s="120">
        <f>H165+H167+H169</f>
        <v>34502.18</v>
      </c>
      <c r="I164" s="121">
        <v>0</v>
      </c>
      <c r="J164" s="121">
        <f>H164/F164*100</f>
        <v>115.199265442404</v>
      </c>
    </row>
    <row r="165" spans="1:10" ht="27" customHeight="1" x14ac:dyDescent="0.2">
      <c r="A165" s="112"/>
      <c r="B165" s="111">
        <v>311</v>
      </c>
      <c r="C165" s="111" t="s">
        <v>317</v>
      </c>
      <c r="D165" s="113"/>
      <c r="E165" s="114">
        <v>0</v>
      </c>
      <c r="F165" s="120">
        <v>18498</v>
      </c>
      <c r="G165" s="120"/>
      <c r="H165" s="120">
        <f>H166</f>
        <v>18498</v>
      </c>
      <c r="I165" s="121">
        <v>0</v>
      </c>
      <c r="J165" s="121">
        <f>H165/F165*100</f>
        <v>100</v>
      </c>
    </row>
    <row r="166" spans="1:10" ht="27" customHeight="1" x14ac:dyDescent="0.2">
      <c r="A166" s="136"/>
      <c r="B166" s="116">
        <v>3111</v>
      </c>
      <c r="C166" s="116" t="s">
        <v>191</v>
      </c>
      <c r="D166" s="137"/>
      <c r="E166" s="115">
        <v>0</v>
      </c>
      <c r="F166" s="118"/>
      <c r="G166" s="118"/>
      <c r="H166" s="118">
        <v>18498</v>
      </c>
      <c r="I166" s="119">
        <v>0</v>
      </c>
      <c r="J166" s="119"/>
    </row>
    <row r="167" spans="1:10" s="139" customFormat="1" ht="27" customHeight="1" x14ac:dyDescent="0.2">
      <c r="A167" s="112"/>
      <c r="B167" s="111">
        <v>312</v>
      </c>
      <c r="C167" s="111" t="s">
        <v>221</v>
      </c>
      <c r="D167" s="113"/>
      <c r="E167" s="114">
        <v>0</v>
      </c>
      <c r="F167" s="120">
        <v>8400</v>
      </c>
      <c r="G167" s="120"/>
      <c r="H167" s="120">
        <f>H168</f>
        <v>12952.18</v>
      </c>
      <c r="I167" s="121">
        <v>0</v>
      </c>
      <c r="J167" s="121">
        <f>H167/F167*100</f>
        <v>154.19261904761905</v>
      </c>
    </row>
    <row r="168" spans="1:10" ht="27" customHeight="1" x14ac:dyDescent="0.2">
      <c r="A168" s="136"/>
      <c r="B168" s="116">
        <v>3121</v>
      </c>
      <c r="C168" s="116" t="s">
        <v>221</v>
      </c>
      <c r="D168" s="137"/>
      <c r="E168" s="115">
        <v>0</v>
      </c>
      <c r="F168" s="118"/>
      <c r="G168" s="118"/>
      <c r="H168" s="118">
        <v>12952.18</v>
      </c>
      <c r="I168" s="119">
        <v>0</v>
      </c>
      <c r="J168" s="119"/>
    </row>
    <row r="169" spans="1:10" s="139" customFormat="1" ht="27" customHeight="1" x14ac:dyDescent="0.2">
      <c r="A169" s="112"/>
      <c r="B169" s="111">
        <v>313</v>
      </c>
      <c r="C169" s="111" t="s">
        <v>193</v>
      </c>
      <c r="D169" s="113"/>
      <c r="E169" s="114">
        <v>0</v>
      </c>
      <c r="F169" s="120">
        <v>3052</v>
      </c>
      <c r="G169" s="120"/>
      <c r="H169" s="120">
        <f>H170</f>
        <v>3052</v>
      </c>
      <c r="I169" s="121">
        <v>0</v>
      </c>
      <c r="J169" s="121">
        <f>H169/F169*100</f>
        <v>100</v>
      </c>
    </row>
    <row r="170" spans="1:10" ht="27" customHeight="1" x14ac:dyDescent="0.2">
      <c r="A170" s="136"/>
      <c r="B170" s="116">
        <v>3132</v>
      </c>
      <c r="C170" s="116" t="s">
        <v>318</v>
      </c>
      <c r="D170" s="137"/>
      <c r="E170" s="115">
        <v>0</v>
      </c>
      <c r="F170" s="118"/>
      <c r="G170" s="118"/>
      <c r="H170" s="118">
        <v>3052</v>
      </c>
      <c r="I170" s="119">
        <v>0</v>
      </c>
      <c r="J170" s="119"/>
    </row>
    <row r="171" spans="1:10" ht="27" customHeight="1" x14ac:dyDescent="0.2">
      <c r="A171" s="112"/>
      <c r="B171" s="111">
        <v>32</v>
      </c>
      <c r="C171" s="111" t="s">
        <v>147</v>
      </c>
      <c r="D171" s="113"/>
      <c r="E171" s="114">
        <f>E174</f>
        <v>65713.97</v>
      </c>
      <c r="F171" s="120">
        <v>1600</v>
      </c>
      <c r="G171" s="120"/>
      <c r="H171" s="120">
        <f>H172</f>
        <v>1600</v>
      </c>
      <c r="I171" s="121">
        <f>H171/E171*100</f>
        <v>2.4347943062943846</v>
      </c>
      <c r="J171" s="121">
        <f>H171/F171*100</f>
        <v>100</v>
      </c>
    </row>
    <row r="172" spans="1:10" ht="27" customHeight="1" x14ac:dyDescent="0.2">
      <c r="A172" s="112"/>
      <c r="B172" s="111">
        <v>321</v>
      </c>
      <c r="C172" s="111" t="s">
        <v>5</v>
      </c>
      <c r="D172" s="113"/>
      <c r="E172" s="114">
        <v>0</v>
      </c>
      <c r="F172" s="120">
        <v>1600</v>
      </c>
      <c r="G172" s="120"/>
      <c r="H172" s="120">
        <f>H173</f>
        <v>1600</v>
      </c>
      <c r="I172" s="121">
        <v>0</v>
      </c>
      <c r="J172" s="121">
        <f>H172/F172*100</f>
        <v>100</v>
      </c>
    </row>
    <row r="173" spans="1:10" ht="27" customHeight="1" x14ac:dyDescent="0.2">
      <c r="A173" s="136"/>
      <c r="B173" s="116">
        <v>3212</v>
      </c>
      <c r="C173" s="116" t="s">
        <v>209</v>
      </c>
      <c r="D173" s="137"/>
      <c r="E173" s="115">
        <v>0</v>
      </c>
      <c r="F173" s="118"/>
      <c r="G173" s="118"/>
      <c r="H173" s="118">
        <v>1600</v>
      </c>
      <c r="I173" s="119">
        <v>0</v>
      </c>
      <c r="J173" s="119"/>
    </row>
    <row r="174" spans="1:10" s="139" customFormat="1" ht="27" customHeight="1" x14ac:dyDescent="0.2">
      <c r="A174" s="112"/>
      <c r="B174" s="111" t="s">
        <v>11</v>
      </c>
      <c r="C174" s="111" t="s">
        <v>12</v>
      </c>
      <c r="D174" s="113"/>
      <c r="E174" s="114">
        <f>SUM(E175:E175)</f>
        <v>65713.97</v>
      </c>
      <c r="F174" s="120">
        <v>0</v>
      </c>
      <c r="G174" s="120"/>
      <c r="H174" s="120">
        <f>SUM(H175:H175)</f>
        <v>0</v>
      </c>
      <c r="I174" s="121">
        <f t="shared" ref="I174:I184" si="10">H174/E174*100</f>
        <v>0</v>
      </c>
      <c r="J174" s="121">
        <v>0</v>
      </c>
    </row>
    <row r="175" spans="1:10" ht="27" customHeight="1" x14ac:dyDescent="0.2">
      <c r="A175" s="116"/>
      <c r="B175" s="116">
        <v>3237</v>
      </c>
      <c r="C175" s="116" t="s">
        <v>218</v>
      </c>
      <c r="D175" s="117"/>
      <c r="E175" s="118">
        <v>65713.97</v>
      </c>
      <c r="F175" s="118"/>
      <c r="G175" s="118"/>
      <c r="H175" s="118">
        <v>0</v>
      </c>
      <c r="I175" s="119">
        <f t="shared" si="10"/>
        <v>0</v>
      </c>
      <c r="J175" s="119"/>
    </row>
    <row r="176" spans="1:10" ht="27" customHeight="1" x14ac:dyDescent="0.2">
      <c r="A176" s="111" t="s">
        <v>219</v>
      </c>
      <c r="B176" s="112" t="s">
        <v>3</v>
      </c>
      <c r="C176" s="111" t="s">
        <v>220</v>
      </c>
      <c r="D176" s="113">
        <v>58400</v>
      </c>
      <c r="E176" s="114">
        <f>E177</f>
        <v>100933.73999999999</v>
      </c>
      <c r="F176" s="120">
        <v>0</v>
      </c>
      <c r="G176" s="120"/>
      <c r="H176" s="120">
        <v>0</v>
      </c>
      <c r="I176" s="121">
        <f t="shared" si="10"/>
        <v>0</v>
      </c>
      <c r="J176" s="121">
        <v>0</v>
      </c>
    </row>
    <row r="177" spans="1:10" ht="27" customHeight="1" x14ac:dyDescent="0.2">
      <c r="A177" s="112"/>
      <c r="B177" s="111">
        <v>3</v>
      </c>
      <c r="C177" s="111" t="s">
        <v>148</v>
      </c>
      <c r="D177" s="113"/>
      <c r="E177" s="114">
        <f>E178</f>
        <v>100933.73999999999</v>
      </c>
      <c r="F177" s="120">
        <v>0</v>
      </c>
      <c r="G177" s="120"/>
      <c r="H177" s="120">
        <v>0</v>
      </c>
      <c r="I177" s="121">
        <f t="shared" si="10"/>
        <v>0</v>
      </c>
      <c r="J177" s="121">
        <v>0</v>
      </c>
    </row>
    <row r="178" spans="1:10" ht="27" customHeight="1" x14ac:dyDescent="0.2">
      <c r="A178" s="112"/>
      <c r="B178" s="111">
        <v>31</v>
      </c>
      <c r="C178" s="111" t="s">
        <v>189</v>
      </c>
      <c r="D178" s="113"/>
      <c r="E178" s="114">
        <f>E179+E181</f>
        <v>100933.73999999999</v>
      </c>
      <c r="F178" s="120">
        <f>F179+F181</f>
        <v>0</v>
      </c>
      <c r="G178" s="120"/>
      <c r="H178" s="120">
        <f>H179+H181</f>
        <v>0</v>
      </c>
      <c r="I178" s="121">
        <f t="shared" si="10"/>
        <v>0</v>
      </c>
      <c r="J178" s="121">
        <v>0</v>
      </c>
    </row>
    <row r="179" spans="1:10" s="139" customFormat="1" ht="27" customHeight="1" x14ac:dyDescent="0.2">
      <c r="A179" s="112"/>
      <c r="B179" s="111">
        <v>311</v>
      </c>
      <c r="C179" s="111" t="s">
        <v>190</v>
      </c>
      <c r="D179" s="113"/>
      <c r="E179" s="114">
        <f>E180</f>
        <v>86638.399999999994</v>
      </c>
      <c r="F179" s="120">
        <v>0</v>
      </c>
      <c r="G179" s="120"/>
      <c r="H179" s="120">
        <f>H180</f>
        <v>0</v>
      </c>
      <c r="I179" s="121">
        <f t="shared" si="10"/>
        <v>0</v>
      </c>
      <c r="J179" s="121">
        <v>0</v>
      </c>
    </row>
    <row r="180" spans="1:10" ht="27" customHeight="1" x14ac:dyDescent="0.2">
      <c r="A180" s="116"/>
      <c r="B180" s="116">
        <v>3111</v>
      </c>
      <c r="C180" s="116" t="s">
        <v>191</v>
      </c>
      <c r="D180" s="117"/>
      <c r="E180" s="118">
        <v>86638.399999999994</v>
      </c>
      <c r="F180" s="118"/>
      <c r="G180" s="118"/>
      <c r="H180" s="118">
        <v>0</v>
      </c>
      <c r="I180" s="119">
        <f t="shared" si="10"/>
        <v>0</v>
      </c>
      <c r="J180" s="119"/>
    </row>
    <row r="181" spans="1:10" s="139" customFormat="1" ht="27" customHeight="1" x14ac:dyDescent="0.2">
      <c r="A181" s="111"/>
      <c r="B181" s="111">
        <v>313</v>
      </c>
      <c r="C181" s="111" t="s">
        <v>193</v>
      </c>
      <c r="D181" s="140"/>
      <c r="E181" s="114">
        <f>E182</f>
        <v>14295.34</v>
      </c>
      <c r="F181" s="120">
        <v>0</v>
      </c>
      <c r="G181" s="120"/>
      <c r="H181" s="120">
        <f>H182</f>
        <v>0</v>
      </c>
      <c r="I181" s="121">
        <f t="shared" si="10"/>
        <v>0</v>
      </c>
      <c r="J181" s="121">
        <v>0</v>
      </c>
    </row>
    <row r="182" spans="1:10" ht="27" customHeight="1" x14ac:dyDescent="0.2">
      <c r="A182" s="116"/>
      <c r="B182" s="116">
        <v>3132</v>
      </c>
      <c r="C182" s="116" t="s">
        <v>194</v>
      </c>
      <c r="D182" s="117"/>
      <c r="E182" s="118">
        <v>14295.34</v>
      </c>
      <c r="F182" s="118"/>
      <c r="G182" s="118"/>
      <c r="H182" s="118">
        <v>0</v>
      </c>
      <c r="I182" s="119">
        <f t="shared" si="10"/>
        <v>0</v>
      </c>
      <c r="J182" s="119"/>
    </row>
    <row r="183" spans="1:10" s="139" customFormat="1" ht="27" customHeight="1" x14ac:dyDescent="0.2">
      <c r="A183" s="111" t="s">
        <v>222</v>
      </c>
      <c r="B183" s="111" t="s">
        <v>3</v>
      </c>
      <c r="C183" s="111" t="s">
        <v>223</v>
      </c>
      <c r="D183" s="113">
        <v>53083</v>
      </c>
      <c r="E183" s="114">
        <f>E184+E191</f>
        <v>29646.620000000003</v>
      </c>
      <c r="F183" s="120">
        <f>F184+F191</f>
        <v>0</v>
      </c>
      <c r="G183" s="120"/>
      <c r="H183" s="120">
        <v>0</v>
      </c>
      <c r="I183" s="121">
        <f t="shared" si="10"/>
        <v>0</v>
      </c>
      <c r="J183" s="121">
        <v>0</v>
      </c>
    </row>
    <row r="184" spans="1:10" s="139" customFormat="1" ht="27" customHeight="1" x14ac:dyDescent="0.2">
      <c r="A184" s="111"/>
      <c r="B184" s="111">
        <v>3</v>
      </c>
      <c r="C184" s="111" t="s">
        <v>148</v>
      </c>
      <c r="D184" s="113"/>
      <c r="E184" s="114">
        <f>E185</f>
        <v>14479.95</v>
      </c>
      <c r="F184" s="120">
        <f>F185</f>
        <v>0</v>
      </c>
      <c r="G184" s="120"/>
      <c r="H184" s="120">
        <v>0</v>
      </c>
      <c r="I184" s="121">
        <f t="shared" si="10"/>
        <v>0</v>
      </c>
      <c r="J184" s="121">
        <v>0</v>
      </c>
    </row>
    <row r="185" spans="1:10" s="139" customFormat="1" ht="27" customHeight="1" x14ac:dyDescent="0.2">
      <c r="A185" s="111"/>
      <c r="B185" s="111">
        <v>32</v>
      </c>
      <c r="C185" s="111" t="s">
        <v>147</v>
      </c>
      <c r="D185" s="113"/>
      <c r="E185" s="114">
        <f>E186+E189</f>
        <v>14479.95</v>
      </c>
      <c r="F185" s="120">
        <v>0</v>
      </c>
      <c r="G185" s="120"/>
      <c r="H185" s="120">
        <v>0</v>
      </c>
      <c r="I185" s="121">
        <v>0</v>
      </c>
      <c r="J185" s="121">
        <v>0</v>
      </c>
    </row>
    <row r="186" spans="1:10" s="139" customFormat="1" ht="27" customHeight="1" x14ac:dyDescent="0.2">
      <c r="A186" s="112"/>
      <c r="B186" s="111">
        <v>322</v>
      </c>
      <c r="C186" s="111" t="s">
        <v>199</v>
      </c>
      <c r="D186" s="113"/>
      <c r="E186" s="114">
        <f>SUM(E187:E188)</f>
        <v>337.78</v>
      </c>
      <c r="F186" s="120">
        <v>0</v>
      </c>
      <c r="G186" s="120"/>
      <c r="H186" s="120">
        <f>SUM(H187:H188)</f>
        <v>0</v>
      </c>
      <c r="I186" s="121">
        <v>0</v>
      </c>
      <c r="J186" s="121">
        <v>0</v>
      </c>
    </row>
    <row r="187" spans="1:10" ht="27" customHeight="1" x14ac:dyDescent="0.2">
      <c r="A187" s="112"/>
      <c r="B187" s="116">
        <v>3221</v>
      </c>
      <c r="C187" s="116" t="s">
        <v>34</v>
      </c>
      <c r="D187" s="113"/>
      <c r="E187" s="118">
        <v>175</v>
      </c>
      <c r="F187" s="118"/>
      <c r="G187" s="118"/>
      <c r="H187" s="118">
        <v>0</v>
      </c>
      <c r="I187" s="119">
        <v>0</v>
      </c>
      <c r="J187" s="119"/>
    </row>
    <row r="188" spans="1:10" ht="27" customHeight="1" x14ac:dyDescent="0.2">
      <c r="A188" s="116"/>
      <c r="B188" s="116">
        <v>3222</v>
      </c>
      <c r="C188" s="116" t="s">
        <v>42</v>
      </c>
      <c r="D188" s="117"/>
      <c r="E188" s="118">
        <v>162.78</v>
      </c>
      <c r="F188" s="118"/>
      <c r="G188" s="118"/>
      <c r="H188" s="118">
        <v>0</v>
      </c>
      <c r="I188" s="119">
        <v>0</v>
      </c>
      <c r="J188" s="119"/>
    </row>
    <row r="189" spans="1:10" s="139" customFormat="1" ht="27" customHeight="1" x14ac:dyDescent="0.2">
      <c r="A189" s="111"/>
      <c r="B189" s="111">
        <v>323</v>
      </c>
      <c r="C189" s="111" t="s">
        <v>12</v>
      </c>
      <c r="D189" s="140"/>
      <c r="E189" s="114">
        <f>SUM(E190:E190)</f>
        <v>14142.17</v>
      </c>
      <c r="F189" s="120">
        <v>0</v>
      </c>
      <c r="G189" s="120"/>
      <c r="H189" s="120">
        <f>SUM(H190:H190)</f>
        <v>0</v>
      </c>
      <c r="I189" s="121">
        <f>H189/E189*100</f>
        <v>0</v>
      </c>
      <c r="J189" s="121">
        <v>0</v>
      </c>
    </row>
    <row r="190" spans="1:10" ht="27" customHeight="1" x14ac:dyDescent="0.2">
      <c r="A190" s="116"/>
      <c r="B190" s="116">
        <v>3293</v>
      </c>
      <c r="C190" s="116" t="s">
        <v>202</v>
      </c>
      <c r="D190" s="117"/>
      <c r="E190" s="118">
        <v>14142.17</v>
      </c>
      <c r="F190" s="118"/>
      <c r="G190" s="118"/>
      <c r="H190" s="118">
        <v>0</v>
      </c>
      <c r="I190" s="119">
        <v>0</v>
      </c>
      <c r="J190" s="119"/>
    </row>
    <row r="191" spans="1:10" s="139" customFormat="1" ht="27" customHeight="1" x14ac:dyDescent="0.2">
      <c r="A191" s="111"/>
      <c r="B191" s="111">
        <v>42</v>
      </c>
      <c r="C191" s="111" t="s">
        <v>150</v>
      </c>
      <c r="D191" s="140"/>
      <c r="E191" s="114">
        <f>E192</f>
        <v>15166.67</v>
      </c>
      <c r="F191" s="120">
        <f>F192</f>
        <v>0</v>
      </c>
      <c r="G191" s="120"/>
      <c r="H191" s="120">
        <f>H192</f>
        <v>0</v>
      </c>
      <c r="I191" s="121">
        <v>0</v>
      </c>
      <c r="J191" s="121">
        <v>0</v>
      </c>
    </row>
    <row r="192" spans="1:10" s="139" customFormat="1" ht="27" customHeight="1" x14ac:dyDescent="0.2">
      <c r="A192" s="111"/>
      <c r="B192" s="111">
        <v>422</v>
      </c>
      <c r="C192" s="111" t="s">
        <v>18</v>
      </c>
      <c r="D192" s="140"/>
      <c r="E192" s="114">
        <f>E193</f>
        <v>15166.67</v>
      </c>
      <c r="F192" s="120">
        <v>0</v>
      </c>
      <c r="G192" s="120"/>
      <c r="H192" s="120">
        <f>H193</f>
        <v>0</v>
      </c>
      <c r="I192" s="121">
        <v>0</v>
      </c>
      <c r="J192" s="121">
        <v>0</v>
      </c>
    </row>
    <row r="193" spans="1:10" ht="27" customHeight="1" x14ac:dyDescent="0.2">
      <c r="A193" s="116"/>
      <c r="B193" s="116">
        <v>4223</v>
      </c>
      <c r="C193" s="116" t="s">
        <v>263</v>
      </c>
      <c r="D193" s="117"/>
      <c r="E193" s="118">
        <v>15166.67</v>
      </c>
      <c r="F193" s="118"/>
      <c r="G193" s="118"/>
      <c r="H193" s="118">
        <v>0</v>
      </c>
      <c r="I193" s="119">
        <v>0</v>
      </c>
      <c r="J193" s="119"/>
    </row>
    <row r="194" spans="1:10" s="139" customFormat="1" ht="27" customHeight="1" x14ac:dyDescent="0.2">
      <c r="A194" s="111" t="s">
        <v>224</v>
      </c>
      <c r="B194" s="111" t="s">
        <v>3</v>
      </c>
      <c r="C194" s="111" t="s">
        <v>225</v>
      </c>
      <c r="D194" s="140">
        <v>11001</v>
      </c>
      <c r="E194" s="114">
        <f>E195</f>
        <v>3500</v>
      </c>
      <c r="F194" s="120">
        <f>F195</f>
        <v>10000</v>
      </c>
      <c r="G194" s="120"/>
      <c r="H194" s="120">
        <f>H195</f>
        <v>10000</v>
      </c>
      <c r="I194" s="121">
        <f t="shared" ref="I194:I199" si="11">H194/E194*100</f>
        <v>285.71428571428572</v>
      </c>
      <c r="J194" s="121">
        <f>H194/F194*100</f>
        <v>100</v>
      </c>
    </row>
    <row r="195" spans="1:10" s="139" customFormat="1" ht="27" customHeight="1" x14ac:dyDescent="0.2">
      <c r="A195" s="111"/>
      <c r="B195" s="111">
        <v>3</v>
      </c>
      <c r="C195" s="111" t="s">
        <v>148</v>
      </c>
      <c r="D195" s="140"/>
      <c r="E195" s="114">
        <f>E196</f>
        <v>3500</v>
      </c>
      <c r="F195" s="120">
        <f>F196</f>
        <v>10000</v>
      </c>
      <c r="G195" s="120"/>
      <c r="H195" s="120">
        <f>H196</f>
        <v>10000</v>
      </c>
      <c r="I195" s="121">
        <f t="shared" si="11"/>
        <v>285.71428571428572</v>
      </c>
      <c r="J195" s="121">
        <v>100</v>
      </c>
    </row>
    <row r="196" spans="1:10" s="139" customFormat="1" ht="27" customHeight="1" x14ac:dyDescent="0.2">
      <c r="A196" s="112"/>
      <c r="B196" s="111">
        <v>32</v>
      </c>
      <c r="C196" s="111" t="s">
        <v>147</v>
      </c>
      <c r="D196" s="113"/>
      <c r="E196" s="114">
        <f>E199+E203</f>
        <v>3500</v>
      </c>
      <c r="F196" s="120">
        <f>F199+F203+F205</f>
        <v>10000</v>
      </c>
      <c r="G196" s="120"/>
      <c r="H196" s="120">
        <f>H199+H203+H205</f>
        <v>10000</v>
      </c>
      <c r="I196" s="121">
        <f t="shared" si="11"/>
        <v>285.71428571428572</v>
      </c>
      <c r="J196" s="121">
        <v>100</v>
      </c>
    </row>
    <row r="197" spans="1:10" s="139" customFormat="1" ht="27" customHeight="1" x14ac:dyDescent="0.2">
      <c r="A197" s="111"/>
      <c r="B197" s="111">
        <v>322</v>
      </c>
      <c r="C197" s="111" t="s">
        <v>199</v>
      </c>
      <c r="D197" s="140"/>
      <c r="E197" s="114">
        <v>0</v>
      </c>
      <c r="F197" s="120">
        <f>F198</f>
        <v>0</v>
      </c>
      <c r="G197" s="120"/>
      <c r="H197" s="120">
        <v>0</v>
      </c>
      <c r="I197" s="121">
        <v>0</v>
      </c>
      <c r="J197" s="121">
        <v>0</v>
      </c>
    </row>
    <row r="198" spans="1:10" ht="27" customHeight="1" x14ac:dyDescent="0.2">
      <c r="A198" s="136"/>
      <c r="B198" s="116">
        <v>3221</v>
      </c>
      <c r="C198" s="116" t="s">
        <v>34</v>
      </c>
      <c r="D198" s="137"/>
      <c r="E198" s="115">
        <v>0</v>
      </c>
      <c r="F198" s="118"/>
      <c r="G198" s="118"/>
      <c r="H198" s="118">
        <v>0</v>
      </c>
      <c r="I198" s="119">
        <v>0</v>
      </c>
      <c r="J198" s="119"/>
    </row>
    <row r="199" spans="1:10" s="139" customFormat="1" ht="27" customHeight="1" x14ac:dyDescent="0.2">
      <c r="A199" s="112"/>
      <c r="B199" s="111">
        <v>323</v>
      </c>
      <c r="C199" s="111" t="s">
        <v>12</v>
      </c>
      <c r="D199" s="113"/>
      <c r="E199" s="114">
        <v>2000</v>
      </c>
      <c r="F199" s="120">
        <v>6325</v>
      </c>
      <c r="G199" s="120"/>
      <c r="H199" s="120">
        <f>SUM(H200:H202)</f>
        <v>6325</v>
      </c>
      <c r="I199" s="121">
        <f t="shared" si="11"/>
        <v>316.25</v>
      </c>
      <c r="J199" s="121">
        <f>H199/F199*100</f>
        <v>100</v>
      </c>
    </row>
    <row r="200" spans="1:10" ht="27" customHeight="1" x14ac:dyDescent="0.2">
      <c r="A200" s="136"/>
      <c r="B200" s="116">
        <v>3233</v>
      </c>
      <c r="C200" s="116" t="s">
        <v>32</v>
      </c>
      <c r="D200" s="137"/>
      <c r="E200" s="115">
        <v>0</v>
      </c>
      <c r="F200" s="118"/>
      <c r="G200" s="118"/>
      <c r="H200" s="118">
        <v>2825</v>
      </c>
      <c r="I200" s="119">
        <v>0</v>
      </c>
      <c r="J200" s="119"/>
    </row>
    <row r="201" spans="1:10" ht="27" customHeight="1" x14ac:dyDescent="0.2">
      <c r="A201" s="116"/>
      <c r="B201" s="116">
        <v>3237</v>
      </c>
      <c r="C201" s="116" t="s">
        <v>218</v>
      </c>
      <c r="D201" s="117"/>
      <c r="E201" s="115">
        <v>0</v>
      </c>
      <c r="F201" s="118"/>
      <c r="G201" s="118"/>
      <c r="H201" s="118">
        <v>1000</v>
      </c>
      <c r="I201" s="119">
        <v>0</v>
      </c>
      <c r="J201" s="119"/>
    </row>
    <row r="202" spans="1:10" ht="27" customHeight="1" x14ac:dyDescent="0.2">
      <c r="A202" s="116"/>
      <c r="B202" s="116">
        <v>3239</v>
      </c>
      <c r="C202" s="116" t="s">
        <v>15</v>
      </c>
      <c r="D202" s="117"/>
      <c r="E202" s="115">
        <v>2000</v>
      </c>
      <c r="F202" s="118"/>
      <c r="G202" s="118"/>
      <c r="H202" s="118">
        <v>2500</v>
      </c>
      <c r="I202" s="119">
        <f>H202/E202*100</f>
        <v>125</v>
      </c>
      <c r="J202" s="119"/>
    </row>
    <row r="203" spans="1:10" s="139" customFormat="1" ht="27" customHeight="1" x14ac:dyDescent="0.2">
      <c r="A203" s="111"/>
      <c r="B203" s="111">
        <v>324</v>
      </c>
      <c r="C203" s="111" t="s">
        <v>213</v>
      </c>
      <c r="D203" s="140"/>
      <c r="E203" s="114">
        <f>E204</f>
        <v>1500</v>
      </c>
      <c r="F203" s="120">
        <v>2675</v>
      </c>
      <c r="G203" s="120"/>
      <c r="H203" s="120">
        <f>H204</f>
        <v>2675</v>
      </c>
      <c r="I203" s="121">
        <v>0</v>
      </c>
      <c r="J203" s="121">
        <f>H203/F203*100</f>
        <v>100</v>
      </c>
    </row>
    <row r="204" spans="1:10" ht="27" customHeight="1" x14ac:dyDescent="0.2">
      <c r="A204" s="116"/>
      <c r="B204" s="116">
        <v>3241</v>
      </c>
      <c r="C204" s="116" t="s">
        <v>213</v>
      </c>
      <c r="D204" s="117"/>
      <c r="E204" s="118">
        <v>1500</v>
      </c>
      <c r="F204" s="118"/>
      <c r="G204" s="118"/>
      <c r="H204" s="118">
        <v>2675</v>
      </c>
      <c r="I204" s="119">
        <f>H204/E204*100</f>
        <v>178.33333333333334</v>
      </c>
      <c r="J204" s="119"/>
    </row>
    <row r="205" spans="1:10" s="139" customFormat="1" ht="27" customHeight="1" x14ac:dyDescent="0.2">
      <c r="A205" s="111"/>
      <c r="B205" s="111">
        <v>329</v>
      </c>
      <c r="C205" s="111" t="s">
        <v>23</v>
      </c>
      <c r="D205" s="140"/>
      <c r="E205" s="120">
        <v>0</v>
      </c>
      <c r="F205" s="120">
        <v>1000</v>
      </c>
      <c r="G205" s="120"/>
      <c r="H205" s="120">
        <f>H206</f>
        <v>1000</v>
      </c>
      <c r="I205" s="121">
        <v>0</v>
      </c>
      <c r="J205" s="121">
        <f>H205/F205*100</f>
        <v>100</v>
      </c>
    </row>
    <row r="206" spans="1:10" ht="27" customHeight="1" x14ac:dyDescent="0.2">
      <c r="A206" s="116"/>
      <c r="B206" s="116">
        <v>3293</v>
      </c>
      <c r="C206" s="116" t="s">
        <v>202</v>
      </c>
      <c r="D206" s="117"/>
      <c r="E206" s="118">
        <v>0</v>
      </c>
      <c r="F206" s="118"/>
      <c r="G206" s="118"/>
      <c r="H206" s="118">
        <v>1000</v>
      </c>
      <c r="I206" s="119">
        <v>0</v>
      </c>
      <c r="J206" s="119"/>
    </row>
    <row r="207" spans="1:10" s="139" customFormat="1" ht="27" customHeight="1" x14ac:dyDescent="0.2">
      <c r="A207" s="111" t="s">
        <v>226</v>
      </c>
      <c r="B207" s="111" t="s">
        <v>3</v>
      </c>
      <c r="C207" s="111" t="s">
        <v>227</v>
      </c>
      <c r="D207" s="140">
        <v>53060</v>
      </c>
      <c r="E207" s="114">
        <f t="shared" ref="E207:F209" si="12">E208</f>
        <v>8453.81</v>
      </c>
      <c r="F207" s="120">
        <f t="shared" si="12"/>
        <v>24469.93</v>
      </c>
      <c r="G207" s="120"/>
      <c r="H207" s="120">
        <f>H208</f>
        <v>26867.38</v>
      </c>
      <c r="I207" s="121">
        <f t="shared" ref="I207:I213" si="13">H207/E207*100</f>
        <v>317.81386144235563</v>
      </c>
      <c r="J207" s="121">
        <f>H207/F207*100</f>
        <v>109.797535178891</v>
      </c>
    </row>
    <row r="208" spans="1:10" s="139" customFormat="1" ht="27" customHeight="1" x14ac:dyDescent="0.2">
      <c r="A208" s="111"/>
      <c r="B208" s="111">
        <v>3</v>
      </c>
      <c r="C208" s="111" t="s">
        <v>148</v>
      </c>
      <c r="D208" s="140"/>
      <c r="E208" s="114">
        <f t="shared" si="12"/>
        <v>8453.81</v>
      </c>
      <c r="F208" s="120">
        <f t="shared" si="12"/>
        <v>24469.93</v>
      </c>
      <c r="G208" s="120"/>
      <c r="H208" s="120">
        <f>H209</f>
        <v>26867.38</v>
      </c>
      <c r="I208" s="121">
        <f t="shared" si="13"/>
        <v>317.81386144235563</v>
      </c>
      <c r="J208" s="121">
        <f>H208/F208*100</f>
        <v>109.797535178891</v>
      </c>
    </row>
    <row r="209" spans="1:10" s="139" customFormat="1" ht="27" customHeight="1" x14ac:dyDescent="0.2">
      <c r="A209" s="111"/>
      <c r="B209" s="111">
        <v>32</v>
      </c>
      <c r="C209" s="111" t="s">
        <v>147</v>
      </c>
      <c r="D209" s="140"/>
      <c r="E209" s="114">
        <f t="shared" si="12"/>
        <v>8453.81</v>
      </c>
      <c r="F209" s="120">
        <f t="shared" si="12"/>
        <v>24469.93</v>
      </c>
      <c r="G209" s="120"/>
      <c r="H209" s="120">
        <f>H210</f>
        <v>26867.38</v>
      </c>
      <c r="I209" s="121">
        <f t="shared" si="13"/>
        <v>317.81386144235563</v>
      </c>
      <c r="J209" s="121">
        <f>H209/F209*100</f>
        <v>109.797535178891</v>
      </c>
    </row>
    <row r="210" spans="1:10" s="139" customFormat="1" ht="27" customHeight="1" x14ac:dyDescent="0.2">
      <c r="A210" s="111"/>
      <c r="B210" s="111">
        <v>322</v>
      </c>
      <c r="C210" s="111" t="s">
        <v>199</v>
      </c>
      <c r="D210" s="140"/>
      <c r="E210" s="114">
        <f>E211</f>
        <v>8453.81</v>
      </c>
      <c r="F210" s="120">
        <v>24469.93</v>
      </c>
      <c r="G210" s="120"/>
      <c r="H210" s="120">
        <f>H211</f>
        <v>26867.38</v>
      </c>
      <c r="I210" s="121">
        <f t="shared" si="13"/>
        <v>317.81386144235563</v>
      </c>
      <c r="J210" s="121">
        <f>H210/F210*100</f>
        <v>109.797535178891</v>
      </c>
    </row>
    <row r="211" spans="1:10" ht="27" customHeight="1" x14ac:dyDescent="0.2">
      <c r="A211" s="116"/>
      <c r="B211" s="116">
        <v>3222</v>
      </c>
      <c r="C211" s="116" t="s">
        <v>42</v>
      </c>
      <c r="D211" s="117"/>
      <c r="E211" s="118">
        <v>8453.81</v>
      </c>
      <c r="F211" s="118"/>
      <c r="G211" s="118"/>
      <c r="H211" s="118">
        <v>26867.38</v>
      </c>
      <c r="I211" s="119">
        <f t="shared" si="13"/>
        <v>317.81386144235563</v>
      </c>
      <c r="J211" s="119"/>
    </row>
    <row r="212" spans="1:10" ht="27" customHeight="1" x14ac:dyDescent="0.2">
      <c r="A212" s="108">
        <v>2302</v>
      </c>
      <c r="B212" s="109" t="s">
        <v>2</v>
      </c>
      <c r="C212" s="108" t="s">
        <v>206</v>
      </c>
      <c r="D212" s="109"/>
      <c r="E212" s="100">
        <v>2110.21</v>
      </c>
      <c r="F212" s="100">
        <v>0</v>
      </c>
      <c r="G212" s="100"/>
      <c r="H212" s="100">
        <v>0</v>
      </c>
      <c r="I212" s="110">
        <f t="shared" si="13"/>
        <v>0</v>
      </c>
      <c r="J212" s="110">
        <v>0</v>
      </c>
    </row>
    <row r="213" spans="1:10" s="139" customFormat="1" ht="27" customHeight="1" x14ac:dyDescent="0.2">
      <c r="A213" s="111" t="s">
        <v>324</v>
      </c>
      <c r="B213" s="111" t="s">
        <v>3</v>
      </c>
      <c r="C213" s="111" t="s">
        <v>325</v>
      </c>
      <c r="D213" s="140">
        <v>53082</v>
      </c>
      <c r="E213" s="114">
        <v>2110.21</v>
      </c>
      <c r="F213" s="120">
        <f>F214</f>
        <v>0</v>
      </c>
      <c r="G213" s="120"/>
      <c r="H213" s="120">
        <f>H214</f>
        <v>0</v>
      </c>
      <c r="I213" s="121">
        <f t="shared" si="13"/>
        <v>0</v>
      </c>
      <c r="J213" s="121">
        <v>0</v>
      </c>
    </row>
    <row r="214" spans="1:10" ht="27" customHeight="1" x14ac:dyDescent="0.2">
      <c r="A214" s="116"/>
      <c r="B214" s="111">
        <v>3</v>
      </c>
      <c r="C214" s="111" t="s">
        <v>148</v>
      </c>
      <c r="D214" s="117"/>
      <c r="E214" s="118">
        <v>2110.21</v>
      </c>
      <c r="F214" s="118">
        <v>0</v>
      </c>
      <c r="G214" s="118"/>
      <c r="H214" s="118">
        <v>0</v>
      </c>
      <c r="I214" s="119">
        <v>0</v>
      </c>
      <c r="J214" s="119"/>
    </row>
    <row r="215" spans="1:10" ht="27" customHeight="1" x14ac:dyDescent="0.2">
      <c r="A215" s="116"/>
      <c r="B215" s="111">
        <v>32</v>
      </c>
      <c r="C215" s="111" t="s">
        <v>147</v>
      </c>
      <c r="D215" s="117"/>
      <c r="E215" s="118">
        <v>289.56</v>
      </c>
      <c r="F215" s="118">
        <v>0</v>
      </c>
      <c r="G215" s="118"/>
      <c r="H215" s="118">
        <v>0</v>
      </c>
      <c r="I215" s="119">
        <v>0</v>
      </c>
      <c r="J215" s="119"/>
    </row>
    <row r="216" spans="1:10" ht="27" customHeight="1" x14ac:dyDescent="0.2">
      <c r="A216" s="116"/>
      <c r="B216" s="111">
        <v>322</v>
      </c>
      <c r="C216" s="111" t="s">
        <v>199</v>
      </c>
      <c r="D216" s="117"/>
      <c r="E216" s="118">
        <v>289.56</v>
      </c>
      <c r="F216" s="118">
        <v>0</v>
      </c>
      <c r="G216" s="118"/>
      <c r="H216" s="118">
        <v>0</v>
      </c>
      <c r="I216" s="119">
        <v>0</v>
      </c>
      <c r="J216" s="119"/>
    </row>
    <row r="217" spans="1:10" ht="27" customHeight="1" x14ac:dyDescent="0.2">
      <c r="A217" s="116"/>
      <c r="B217" s="116">
        <v>3221</v>
      </c>
      <c r="C217" s="116" t="s">
        <v>34</v>
      </c>
      <c r="D217" s="117"/>
      <c r="E217" s="118">
        <v>289.56</v>
      </c>
      <c r="F217" s="118">
        <v>0</v>
      </c>
      <c r="G217" s="118"/>
      <c r="H217" s="118">
        <v>0</v>
      </c>
      <c r="I217" s="119">
        <v>0</v>
      </c>
      <c r="J217" s="119"/>
    </row>
    <row r="218" spans="1:10" s="139" customFormat="1" ht="27" customHeight="1" x14ac:dyDescent="0.2">
      <c r="A218" s="111"/>
      <c r="B218" s="111">
        <v>37</v>
      </c>
      <c r="C218" s="111" t="s">
        <v>326</v>
      </c>
      <c r="D218" s="140"/>
      <c r="E218" s="120">
        <v>1820.65</v>
      </c>
      <c r="F218" s="120">
        <v>0</v>
      </c>
      <c r="G218" s="120"/>
      <c r="H218" s="120">
        <v>0</v>
      </c>
      <c r="I218" s="121">
        <v>0</v>
      </c>
      <c r="J218" s="121">
        <v>0</v>
      </c>
    </row>
    <row r="219" spans="1:10" s="139" customFormat="1" ht="27" customHeight="1" x14ac:dyDescent="0.2">
      <c r="A219" s="111"/>
      <c r="B219" s="111">
        <v>372</v>
      </c>
      <c r="C219" s="111" t="s">
        <v>276</v>
      </c>
      <c r="D219" s="140"/>
      <c r="E219" s="120">
        <v>1820.65</v>
      </c>
      <c r="F219" s="120">
        <v>0</v>
      </c>
      <c r="G219" s="120"/>
      <c r="H219" s="120">
        <v>0</v>
      </c>
      <c r="I219" s="121">
        <v>0</v>
      </c>
      <c r="J219" s="121">
        <v>0</v>
      </c>
    </row>
    <row r="220" spans="1:10" ht="27" customHeight="1" x14ac:dyDescent="0.2">
      <c r="A220" s="116"/>
      <c r="B220" s="116">
        <v>3721</v>
      </c>
      <c r="C220" s="116" t="s">
        <v>273</v>
      </c>
      <c r="D220" s="117"/>
      <c r="E220" s="118">
        <v>1820.65</v>
      </c>
      <c r="F220" s="118">
        <v>0</v>
      </c>
      <c r="G220" s="118"/>
      <c r="H220" s="118">
        <v>0</v>
      </c>
      <c r="I220" s="119">
        <v>0</v>
      </c>
      <c r="J220" s="119"/>
    </row>
    <row r="221" spans="1:10" ht="27" customHeight="1" x14ac:dyDescent="0.2">
      <c r="A221" s="108">
        <v>2402</v>
      </c>
      <c r="B221" s="109" t="s">
        <v>2</v>
      </c>
      <c r="C221" s="108" t="s">
        <v>327</v>
      </c>
      <c r="D221" s="109"/>
      <c r="E221" s="100">
        <v>45287.5</v>
      </c>
      <c r="F221" s="100">
        <v>0</v>
      </c>
      <c r="G221" s="100"/>
      <c r="H221" s="100">
        <v>0</v>
      </c>
      <c r="I221" s="110">
        <f>H221/E221*100</f>
        <v>0</v>
      </c>
      <c r="J221" s="110">
        <v>0</v>
      </c>
    </row>
    <row r="222" spans="1:10" s="139" customFormat="1" ht="27" customHeight="1" x14ac:dyDescent="0.2">
      <c r="A222" s="111" t="s">
        <v>328</v>
      </c>
      <c r="B222" s="111" t="s">
        <v>3</v>
      </c>
      <c r="C222" s="111" t="s">
        <v>329</v>
      </c>
      <c r="D222" s="140">
        <v>48007</v>
      </c>
      <c r="E222" s="114">
        <v>45287.5</v>
      </c>
      <c r="F222" s="120">
        <f>F223</f>
        <v>0</v>
      </c>
      <c r="G222" s="120"/>
      <c r="H222" s="120">
        <f>H223</f>
        <v>0</v>
      </c>
      <c r="I222" s="121">
        <f>H222/E222*100</f>
        <v>0</v>
      </c>
      <c r="J222" s="121">
        <v>0</v>
      </c>
    </row>
    <row r="223" spans="1:10" s="139" customFormat="1" ht="27" customHeight="1" x14ac:dyDescent="0.2">
      <c r="A223" s="111"/>
      <c r="B223" s="111">
        <v>3</v>
      </c>
      <c r="C223" s="111" t="s">
        <v>148</v>
      </c>
      <c r="D223" s="140"/>
      <c r="E223" s="120">
        <v>45287.5</v>
      </c>
      <c r="F223" s="120">
        <v>0</v>
      </c>
      <c r="G223" s="120"/>
      <c r="H223" s="120">
        <v>0</v>
      </c>
      <c r="I223" s="121">
        <v>0</v>
      </c>
      <c r="J223" s="121">
        <v>0</v>
      </c>
    </row>
    <row r="224" spans="1:10" s="139" customFormat="1" ht="27" customHeight="1" x14ac:dyDescent="0.2">
      <c r="A224" s="111"/>
      <c r="B224" s="111">
        <v>32</v>
      </c>
      <c r="C224" s="111" t="s">
        <v>147</v>
      </c>
      <c r="D224" s="140"/>
      <c r="E224" s="120">
        <v>45287.5</v>
      </c>
      <c r="F224" s="120">
        <v>0</v>
      </c>
      <c r="G224" s="120"/>
      <c r="H224" s="120">
        <v>0</v>
      </c>
      <c r="I224" s="121">
        <v>0</v>
      </c>
      <c r="J224" s="121">
        <v>0</v>
      </c>
    </row>
    <row r="225" spans="1:10" s="139" customFormat="1" ht="27" customHeight="1" x14ac:dyDescent="0.2">
      <c r="A225" s="111"/>
      <c r="B225" s="111">
        <v>323</v>
      </c>
      <c r="C225" s="111" t="s">
        <v>12</v>
      </c>
      <c r="D225" s="140"/>
      <c r="E225" s="120">
        <v>45287.5</v>
      </c>
      <c r="F225" s="120">
        <v>0</v>
      </c>
      <c r="G225" s="120"/>
      <c r="H225" s="120">
        <v>0</v>
      </c>
      <c r="I225" s="121">
        <v>0</v>
      </c>
      <c r="J225" s="121">
        <v>0</v>
      </c>
    </row>
    <row r="226" spans="1:10" ht="27" customHeight="1" x14ac:dyDescent="0.2">
      <c r="A226" s="116"/>
      <c r="B226" s="116">
        <v>3232</v>
      </c>
      <c r="C226" s="116" t="s">
        <v>17</v>
      </c>
      <c r="D226" s="117"/>
      <c r="E226" s="118">
        <v>45287.5</v>
      </c>
      <c r="F226" s="118">
        <v>0</v>
      </c>
      <c r="G226" s="118"/>
      <c r="H226" s="118">
        <v>0</v>
      </c>
      <c r="I226" s="119">
        <v>0</v>
      </c>
      <c r="J226" s="119"/>
    </row>
    <row r="227" spans="1:10" ht="27" customHeight="1" x14ac:dyDescent="0.2">
      <c r="A227" s="108">
        <v>2406</v>
      </c>
      <c r="B227" s="109" t="s">
        <v>2</v>
      </c>
      <c r="C227" s="108" t="s">
        <v>230</v>
      </c>
      <c r="D227" s="109"/>
      <c r="E227" s="100">
        <f>E228+E238+E243</f>
        <v>83950.430000000008</v>
      </c>
      <c r="F227" s="100">
        <f>F228+F238+F243</f>
        <v>245451.21</v>
      </c>
      <c r="G227" s="100"/>
      <c r="H227" s="100">
        <f>H228+H238+H243</f>
        <v>150799.25</v>
      </c>
      <c r="I227" s="110">
        <f t="shared" ref="I227:I232" si="14">H227/E227*100</f>
        <v>179.62891911333864</v>
      </c>
      <c r="J227" s="110">
        <f>H227/F227*100</f>
        <v>61.437566349744209</v>
      </c>
    </row>
    <row r="228" spans="1:10" s="139" customFormat="1" ht="27" customHeight="1" x14ac:dyDescent="0.2">
      <c r="A228" s="111" t="s">
        <v>231</v>
      </c>
      <c r="B228" s="111" t="s">
        <v>3</v>
      </c>
      <c r="C228" s="111" t="s">
        <v>232</v>
      </c>
      <c r="D228" s="140">
        <v>32400</v>
      </c>
      <c r="E228" s="114">
        <f>E229</f>
        <v>73950.430000000008</v>
      </c>
      <c r="F228" s="120">
        <f t="shared" ref="F228:H229" si="15">F229</f>
        <v>239451.21</v>
      </c>
      <c r="G228" s="120"/>
      <c r="H228" s="120">
        <f t="shared" si="15"/>
        <v>143093</v>
      </c>
      <c r="I228" s="121">
        <f t="shared" si="14"/>
        <v>193.49853679011738</v>
      </c>
      <c r="J228" s="121">
        <f>H228/F228*100</f>
        <v>59.758729137347025</v>
      </c>
    </row>
    <row r="229" spans="1:10" s="139" customFormat="1" ht="27" customHeight="1" x14ac:dyDescent="0.2">
      <c r="A229" s="111"/>
      <c r="B229" s="111">
        <v>4</v>
      </c>
      <c r="C229" s="111" t="s">
        <v>150</v>
      </c>
      <c r="D229" s="140"/>
      <c r="E229" s="114">
        <f>E230</f>
        <v>73950.430000000008</v>
      </c>
      <c r="F229" s="120">
        <f t="shared" si="15"/>
        <v>239451.21</v>
      </c>
      <c r="G229" s="120"/>
      <c r="H229" s="120">
        <f t="shared" si="15"/>
        <v>143093</v>
      </c>
      <c r="I229" s="121">
        <f t="shared" si="14"/>
        <v>193.49853679011738</v>
      </c>
      <c r="J229" s="121">
        <f>H229/F229*100</f>
        <v>59.758729137347025</v>
      </c>
    </row>
    <row r="230" spans="1:10" s="139" customFormat="1" ht="27" customHeight="1" x14ac:dyDescent="0.2">
      <c r="A230" s="111"/>
      <c r="B230" s="111">
        <v>42</v>
      </c>
      <c r="C230" s="111" t="s">
        <v>150</v>
      </c>
      <c r="D230" s="140"/>
      <c r="E230" s="114">
        <f>E231+E236</f>
        <v>73950.430000000008</v>
      </c>
      <c r="F230" s="120">
        <f>F231+F236</f>
        <v>239451.21</v>
      </c>
      <c r="G230" s="120"/>
      <c r="H230" s="120">
        <f>H231+H236</f>
        <v>143093</v>
      </c>
      <c r="I230" s="121">
        <f t="shared" si="14"/>
        <v>193.49853679011738</v>
      </c>
      <c r="J230" s="121">
        <f>H230/F230*100</f>
        <v>59.758729137347025</v>
      </c>
    </row>
    <row r="231" spans="1:10" s="139" customFormat="1" ht="27" customHeight="1" x14ac:dyDescent="0.2">
      <c r="A231" s="111"/>
      <c r="B231" s="111">
        <v>422</v>
      </c>
      <c r="C231" s="111" t="s">
        <v>18</v>
      </c>
      <c r="D231" s="140"/>
      <c r="E231" s="114">
        <f>SUM(E232:E235)</f>
        <v>72760.08</v>
      </c>
      <c r="F231" s="120">
        <v>234451.21</v>
      </c>
      <c r="G231" s="120"/>
      <c r="H231" s="120">
        <f>SUM(H232:H235)</f>
        <v>143000</v>
      </c>
      <c r="I231" s="121">
        <f t="shared" si="14"/>
        <v>196.53634245591815</v>
      </c>
      <c r="J231" s="121">
        <f>H231/F231*100</f>
        <v>60.993500524053601</v>
      </c>
    </row>
    <row r="232" spans="1:10" ht="27" customHeight="1" x14ac:dyDescent="0.2">
      <c r="A232" s="116"/>
      <c r="B232" s="116">
        <v>4221</v>
      </c>
      <c r="C232" s="116" t="s">
        <v>20</v>
      </c>
      <c r="D232" s="117"/>
      <c r="E232" s="118">
        <v>4521.5</v>
      </c>
      <c r="F232" s="118"/>
      <c r="G232" s="118"/>
      <c r="H232" s="118">
        <v>10559</v>
      </c>
      <c r="I232" s="119">
        <f t="shared" si="14"/>
        <v>233.52869622912752</v>
      </c>
      <c r="J232" s="119"/>
    </row>
    <row r="233" spans="1:10" ht="27" customHeight="1" x14ac:dyDescent="0.2">
      <c r="A233" s="116"/>
      <c r="B233" s="116">
        <v>4222</v>
      </c>
      <c r="C233" s="116" t="s">
        <v>262</v>
      </c>
      <c r="D233" s="117"/>
      <c r="E233" s="118">
        <v>7299</v>
      </c>
      <c r="F233" s="118"/>
      <c r="G233" s="118"/>
      <c r="H233" s="118">
        <v>34791</v>
      </c>
      <c r="I233" s="119">
        <v>0</v>
      </c>
      <c r="J233" s="119"/>
    </row>
    <row r="234" spans="1:10" ht="27" customHeight="1" x14ac:dyDescent="0.2">
      <c r="A234" s="116"/>
      <c r="B234" s="116">
        <v>4223</v>
      </c>
      <c r="C234" s="116" t="s">
        <v>263</v>
      </c>
      <c r="D234" s="117"/>
      <c r="E234" s="118">
        <v>7583.33</v>
      </c>
      <c r="F234" s="118"/>
      <c r="G234" s="118"/>
      <c r="H234" s="118">
        <v>0</v>
      </c>
      <c r="I234" s="119">
        <v>0</v>
      </c>
      <c r="J234" s="119"/>
    </row>
    <row r="235" spans="1:10" ht="27" customHeight="1" x14ac:dyDescent="0.2">
      <c r="A235" s="116"/>
      <c r="B235" s="116">
        <v>4227</v>
      </c>
      <c r="C235" s="116" t="s">
        <v>28</v>
      </c>
      <c r="D235" s="117"/>
      <c r="E235" s="118">
        <v>53356.25</v>
      </c>
      <c r="F235" s="118"/>
      <c r="G235" s="118"/>
      <c r="H235" s="118">
        <v>97650</v>
      </c>
      <c r="I235" s="119">
        <f>H235/E235*100</f>
        <v>183.01511069462339</v>
      </c>
      <c r="J235" s="119"/>
    </row>
    <row r="236" spans="1:10" s="139" customFormat="1" ht="27" customHeight="1" x14ac:dyDescent="0.2">
      <c r="A236" s="111"/>
      <c r="B236" s="111">
        <v>424</v>
      </c>
      <c r="C236" s="111" t="s">
        <v>228</v>
      </c>
      <c r="D236" s="140"/>
      <c r="E236" s="114">
        <f>E237</f>
        <v>1190.3499999999999</v>
      </c>
      <c r="F236" s="120">
        <v>5000</v>
      </c>
      <c r="G236" s="120"/>
      <c r="H236" s="120">
        <f>H237</f>
        <v>93</v>
      </c>
      <c r="I236" s="121">
        <f>H236/E236*100</f>
        <v>7.8128281597849378</v>
      </c>
      <c r="J236" s="121">
        <f>H236/F236*100</f>
        <v>1.8599999999999999</v>
      </c>
    </row>
    <row r="237" spans="1:10" ht="27" customHeight="1" x14ac:dyDescent="0.2">
      <c r="A237" s="116"/>
      <c r="B237" s="116">
        <v>4241</v>
      </c>
      <c r="C237" s="116" t="s">
        <v>229</v>
      </c>
      <c r="D237" s="117"/>
      <c r="E237" s="118">
        <v>1190.3499999999999</v>
      </c>
      <c r="F237" s="118"/>
      <c r="G237" s="118"/>
      <c r="H237" s="118">
        <v>93</v>
      </c>
      <c r="I237" s="119">
        <f>H237/E237*100</f>
        <v>7.8128281597849378</v>
      </c>
      <c r="J237" s="119"/>
    </row>
    <row r="238" spans="1:10" s="139" customFormat="1" ht="27" customHeight="1" x14ac:dyDescent="0.2">
      <c r="A238" s="111" t="s">
        <v>233</v>
      </c>
      <c r="B238" s="111" t="s">
        <v>3</v>
      </c>
      <c r="C238" s="111" t="s">
        <v>234</v>
      </c>
      <c r="D238" s="140">
        <v>11001</v>
      </c>
      <c r="E238" s="120">
        <f t="shared" ref="E238:H241" si="16">E239</f>
        <v>5000</v>
      </c>
      <c r="F238" s="120">
        <f t="shared" si="16"/>
        <v>6000</v>
      </c>
      <c r="G238" s="120"/>
      <c r="H238" s="120">
        <f>H239</f>
        <v>6000</v>
      </c>
      <c r="I238" s="121">
        <v>0</v>
      </c>
      <c r="J238" s="121">
        <f>H238/F238*100</f>
        <v>100</v>
      </c>
    </row>
    <row r="239" spans="1:10" s="139" customFormat="1" ht="27" customHeight="1" x14ac:dyDescent="0.2">
      <c r="A239" s="111"/>
      <c r="B239" s="111">
        <v>4</v>
      </c>
      <c r="C239" s="111" t="s">
        <v>150</v>
      </c>
      <c r="D239" s="140"/>
      <c r="E239" s="120">
        <f t="shared" si="16"/>
        <v>5000</v>
      </c>
      <c r="F239" s="120">
        <f t="shared" si="16"/>
        <v>6000</v>
      </c>
      <c r="G239" s="120"/>
      <c r="H239" s="120">
        <f t="shared" si="16"/>
        <v>6000</v>
      </c>
      <c r="I239" s="121">
        <v>0</v>
      </c>
      <c r="J239" s="121">
        <v>100</v>
      </c>
    </row>
    <row r="240" spans="1:10" s="139" customFormat="1" ht="27" customHeight="1" x14ac:dyDescent="0.2">
      <c r="A240" s="111"/>
      <c r="B240" s="111">
        <v>42</v>
      </c>
      <c r="C240" s="111" t="s">
        <v>150</v>
      </c>
      <c r="D240" s="140"/>
      <c r="E240" s="120">
        <f t="shared" si="16"/>
        <v>5000</v>
      </c>
      <c r="F240" s="120">
        <f t="shared" si="16"/>
        <v>6000</v>
      </c>
      <c r="G240" s="120"/>
      <c r="H240" s="120">
        <f t="shared" si="16"/>
        <v>6000</v>
      </c>
      <c r="I240" s="121">
        <v>0</v>
      </c>
      <c r="J240" s="121">
        <v>100</v>
      </c>
    </row>
    <row r="241" spans="1:10" s="139" customFormat="1" ht="27" customHeight="1" x14ac:dyDescent="0.2">
      <c r="A241" s="111"/>
      <c r="B241" s="111">
        <v>424</v>
      </c>
      <c r="C241" s="111" t="s">
        <v>228</v>
      </c>
      <c r="D241" s="140"/>
      <c r="E241" s="120">
        <f t="shared" si="16"/>
        <v>5000</v>
      </c>
      <c r="F241" s="120">
        <v>6000</v>
      </c>
      <c r="G241" s="120"/>
      <c r="H241" s="120">
        <f t="shared" si="16"/>
        <v>6000</v>
      </c>
      <c r="I241" s="121">
        <v>0</v>
      </c>
      <c r="J241" s="121">
        <v>100</v>
      </c>
    </row>
    <row r="242" spans="1:10" ht="27" customHeight="1" x14ac:dyDescent="0.2">
      <c r="A242" s="116"/>
      <c r="B242" s="116">
        <v>4241</v>
      </c>
      <c r="C242" s="116" t="s">
        <v>229</v>
      </c>
      <c r="D242" s="117"/>
      <c r="E242" s="118">
        <v>5000</v>
      </c>
      <c r="F242" s="118"/>
      <c r="G242" s="118"/>
      <c r="H242" s="118">
        <v>6000</v>
      </c>
      <c r="I242" s="119">
        <v>0</v>
      </c>
      <c r="J242" s="119"/>
    </row>
    <row r="243" spans="1:10" s="139" customFormat="1" ht="27" customHeight="1" x14ac:dyDescent="0.2">
      <c r="A243" s="111"/>
      <c r="B243" s="111" t="s">
        <v>3</v>
      </c>
      <c r="C243" s="111" t="s">
        <v>234</v>
      </c>
      <c r="D243" s="140">
        <v>53082</v>
      </c>
      <c r="E243" s="120">
        <f t="shared" ref="E243:H246" si="17">E244</f>
        <v>5000</v>
      </c>
      <c r="F243" s="120">
        <f t="shared" si="17"/>
        <v>0</v>
      </c>
      <c r="G243" s="120"/>
      <c r="H243" s="120">
        <f t="shared" si="17"/>
        <v>1706.25</v>
      </c>
      <c r="I243" s="121">
        <f t="shared" ref="I243:I260" si="18">H243/E243*100</f>
        <v>34.125</v>
      </c>
      <c r="J243" s="121">
        <v>0</v>
      </c>
    </row>
    <row r="244" spans="1:10" s="139" customFormat="1" ht="27" customHeight="1" x14ac:dyDescent="0.2">
      <c r="A244" s="111"/>
      <c r="B244" s="111">
        <v>4</v>
      </c>
      <c r="C244" s="111" t="s">
        <v>150</v>
      </c>
      <c r="D244" s="140"/>
      <c r="E244" s="120">
        <f t="shared" si="17"/>
        <v>5000</v>
      </c>
      <c r="F244" s="120">
        <f t="shared" si="17"/>
        <v>0</v>
      </c>
      <c r="G244" s="120"/>
      <c r="H244" s="120">
        <f t="shared" si="17"/>
        <v>1706.25</v>
      </c>
      <c r="I244" s="121">
        <f t="shared" si="18"/>
        <v>34.125</v>
      </c>
      <c r="J244" s="121">
        <v>0</v>
      </c>
    </row>
    <row r="245" spans="1:10" s="139" customFormat="1" ht="27" customHeight="1" x14ac:dyDescent="0.2">
      <c r="A245" s="111"/>
      <c r="B245" s="111">
        <v>42</v>
      </c>
      <c r="C245" s="111" t="s">
        <v>150</v>
      </c>
      <c r="D245" s="140"/>
      <c r="E245" s="120">
        <f t="shared" si="17"/>
        <v>5000</v>
      </c>
      <c r="F245" s="120">
        <f t="shared" si="17"/>
        <v>0</v>
      </c>
      <c r="G245" s="120"/>
      <c r="H245" s="120">
        <f t="shared" si="17"/>
        <v>1706.25</v>
      </c>
      <c r="I245" s="121">
        <f t="shared" si="18"/>
        <v>34.125</v>
      </c>
      <c r="J245" s="121">
        <v>0</v>
      </c>
    </row>
    <row r="246" spans="1:10" s="139" customFormat="1" ht="27" customHeight="1" x14ac:dyDescent="0.2">
      <c r="A246" s="111"/>
      <c r="B246" s="111">
        <v>424</v>
      </c>
      <c r="C246" s="111" t="s">
        <v>228</v>
      </c>
      <c r="D246" s="140"/>
      <c r="E246" s="120">
        <f t="shared" si="17"/>
        <v>5000</v>
      </c>
      <c r="F246" s="120">
        <v>0</v>
      </c>
      <c r="G246" s="120"/>
      <c r="H246" s="120">
        <f t="shared" si="17"/>
        <v>1706.25</v>
      </c>
      <c r="I246" s="121">
        <f t="shared" si="18"/>
        <v>34.125</v>
      </c>
      <c r="J246" s="121">
        <v>0</v>
      </c>
    </row>
    <row r="247" spans="1:10" ht="27" customHeight="1" x14ac:dyDescent="0.2">
      <c r="A247" s="116"/>
      <c r="B247" s="116">
        <v>4241</v>
      </c>
      <c r="C247" s="116" t="s">
        <v>229</v>
      </c>
      <c r="D247" s="117"/>
      <c r="E247" s="118">
        <v>5000</v>
      </c>
      <c r="F247" s="118"/>
      <c r="G247" s="118"/>
      <c r="H247" s="118">
        <v>1706.25</v>
      </c>
      <c r="I247" s="119">
        <f t="shared" si="18"/>
        <v>34.125</v>
      </c>
      <c r="J247" s="119"/>
    </row>
    <row r="248" spans="1:10" s="139" customFormat="1" ht="27" customHeight="1" x14ac:dyDescent="0.2">
      <c r="A248" s="151">
        <v>9078</v>
      </c>
      <c r="B248" s="151" t="s">
        <v>2</v>
      </c>
      <c r="C248" s="151" t="s">
        <v>272</v>
      </c>
      <c r="D248" s="152"/>
      <c r="E248" s="153">
        <f>E249</f>
        <v>117485.35</v>
      </c>
      <c r="F248" s="153">
        <v>0</v>
      </c>
      <c r="G248" s="153"/>
      <c r="H248" s="153">
        <f>H249</f>
        <v>0</v>
      </c>
      <c r="I248" s="154">
        <f t="shared" si="18"/>
        <v>0</v>
      </c>
      <c r="J248" s="154">
        <v>0</v>
      </c>
    </row>
    <row r="249" spans="1:10" s="139" customFormat="1" ht="27" customHeight="1" x14ac:dyDescent="0.2">
      <c r="A249" s="111" t="s">
        <v>265</v>
      </c>
      <c r="B249" s="111" t="s">
        <v>3</v>
      </c>
      <c r="C249" s="111" t="s">
        <v>266</v>
      </c>
      <c r="D249" s="140"/>
      <c r="E249" s="114">
        <f>E250</f>
        <v>117485.35</v>
      </c>
      <c r="F249" s="120">
        <v>0</v>
      </c>
      <c r="G249" s="120"/>
      <c r="H249" s="120">
        <f>H250</f>
        <v>0</v>
      </c>
      <c r="I249" s="121">
        <f t="shared" si="18"/>
        <v>0</v>
      </c>
      <c r="J249" s="121">
        <v>0</v>
      </c>
    </row>
    <row r="250" spans="1:10" s="139" customFormat="1" ht="27" customHeight="1" x14ac:dyDescent="0.2">
      <c r="A250" s="111"/>
      <c r="B250" s="111">
        <v>3</v>
      </c>
      <c r="C250" s="111" t="s">
        <v>148</v>
      </c>
      <c r="D250" s="140"/>
      <c r="E250" s="114">
        <f>E251+E258</f>
        <v>117485.35</v>
      </c>
      <c r="F250" s="120">
        <f>F251+F258</f>
        <v>0</v>
      </c>
      <c r="G250" s="120"/>
      <c r="H250" s="120">
        <f>H251+H258</f>
        <v>0</v>
      </c>
      <c r="I250" s="121">
        <f t="shared" si="18"/>
        <v>0</v>
      </c>
      <c r="J250" s="121">
        <v>0</v>
      </c>
    </row>
    <row r="251" spans="1:10" s="139" customFormat="1" ht="27" customHeight="1" x14ac:dyDescent="0.2">
      <c r="A251" s="111"/>
      <c r="B251" s="111">
        <v>31</v>
      </c>
      <c r="C251" s="111" t="s">
        <v>189</v>
      </c>
      <c r="D251" s="140"/>
      <c r="E251" s="114">
        <f>E252+E254+E256</f>
        <v>112475.16</v>
      </c>
      <c r="F251" s="120">
        <v>0</v>
      </c>
      <c r="G251" s="120"/>
      <c r="H251" s="120">
        <f>H252+H254+H256</f>
        <v>0</v>
      </c>
      <c r="I251" s="121">
        <f t="shared" si="18"/>
        <v>0</v>
      </c>
      <c r="J251" s="121">
        <v>0</v>
      </c>
    </row>
    <row r="252" spans="1:10" s="139" customFormat="1" ht="27" customHeight="1" x14ac:dyDescent="0.2">
      <c r="A252" s="111"/>
      <c r="B252" s="111">
        <v>311</v>
      </c>
      <c r="C252" s="111" t="s">
        <v>190</v>
      </c>
      <c r="D252" s="140"/>
      <c r="E252" s="114">
        <f>E253</f>
        <v>92682.53</v>
      </c>
      <c r="F252" s="120">
        <v>0</v>
      </c>
      <c r="G252" s="120"/>
      <c r="H252" s="120">
        <f>H253</f>
        <v>0</v>
      </c>
      <c r="I252" s="121">
        <f t="shared" si="18"/>
        <v>0</v>
      </c>
      <c r="J252" s="121">
        <v>0</v>
      </c>
    </row>
    <row r="253" spans="1:10" ht="27" customHeight="1" x14ac:dyDescent="0.2">
      <c r="A253" s="116"/>
      <c r="B253" s="116">
        <v>3111</v>
      </c>
      <c r="C253" s="116" t="s">
        <v>191</v>
      </c>
      <c r="D253" s="117"/>
      <c r="E253" s="118">
        <v>92682.53</v>
      </c>
      <c r="F253" s="118"/>
      <c r="G253" s="118"/>
      <c r="H253" s="118"/>
      <c r="I253" s="119">
        <f t="shared" si="18"/>
        <v>0</v>
      </c>
      <c r="J253" s="119"/>
    </row>
    <row r="254" spans="1:10" s="139" customFormat="1" ht="27" customHeight="1" x14ac:dyDescent="0.2">
      <c r="A254" s="111"/>
      <c r="B254" s="111">
        <v>312</v>
      </c>
      <c r="C254" s="111" t="s">
        <v>221</v>
      </c>
      <c r="D254" s="140"/>
      <c r="E254" s="114">
        <f>E255</f>
        <v>4500</v>
      </c>
      <c r="F254" s="120">
        <v>0</v>
      </c>
      <c r="G254" s="120"/>
      <c r="H254" s="120">
        <f>H255</f>
        <v>0</v>
      </c>
      <c r="I254" s="121">
        <f t="shared" si="18"/>
        <v>0</v>
      </c>
      <c r="J254" s="121">
        <v>0</v>
      </c>
    </row>
    <row r="255" spans="1:10" ht="27" customHeight="1" x14ac:dyDescent="0.2">
      <c r="A255" s="116"/>
      <c r="B255" s="116">
        <v>3121</v>
      </c>
      <c r="C255" s="116" t="s">
        <v>221</v>
      </c>
      <c r="D255" s="117"/>
      <c r="E255" s="118">
        <v>4500</v>
      </c>
      <c r="F255" s="118"/>
      <c r="G255" s="118"/>
      <c r="H255" s="118"/>
      <c r="I255" s="119">
        <f t="shared" si="18"/>
        <v>0</v>
      </c>
      <c r="J255" s="119"/>
    </row>
    <row r="256" spans="1:10" s="139" customFormat="1" ht="27" customHeight="1" x14ac:dyDescent="0.2">
      <c r="A256" s="111"/>
      <c r="B256" s="111">
        <v>313</v>
      </c>
      <c r="C256" s="111" t="s">
        <v>193</v>
      </c>
      <c r="D256" s="140"/>
      <c r="E256" s="114">
        <f>E257</f>
        <v>15292.63</v>
      </c>
      <c r="F256" s="120">
        <v>0</v>
      </c>
      <c r="G256" s="120"/>
      <c r="H256" s="120">
        <f>H257</f>
        <v>0</v>
      </c>
      <c r="I256" s="121">
        <f t="shared" si="18"/>
        <v>0</v>
      </c>
      <c r="J256" s="121">
        <v>0</v>
      </c>
    </row>
    <row r="257" spans="1:10" s="139" customFormat="1" ht="27" customHeight="1" x14ac:dyDescent="0.2">
      <c r="A257" s="111"/>
      <c r="B257" s="116">
        <v>3132</v>
      </c>
      <c r="C257" s="116" t="s">
        <v>194</v>
      </c>
      <c r="D257" s="140"/>
      <c r="E257" s="118">
        <v>15292.63</v>
      </c>
      <c r="F257" s="118"/>
      <c r="G257" s="118"/>
      <c r="H257" s="118"/>
      <c r="I257" s="121">
        <f t="shared" si="18"/>
        <v>0</v>
      </c>
      <c r="J257" s="121">
        <v>0</v>
      </c>
    </row>
    <row r="258" spans="1:10" s="139" customFormat="1" ht="27" customHeight="1" x14ac:dyDescent="0.2">
      <c r="A258" s="111"/>
      <c r="B258" s="111">
        <v>32</v>
      </c>
      <c r="C258" s="111" t="s">
        <v>147</v>
      </c>
      <c r="D258" s="140"/>
      <c r="E258" s="114">
        <f>E259</f>
        <v>5010.1899999999996</v>
      </c>
      <c r="F258" s="120">
        <v>0</v>
      </c>
      <c r="G258" s="120"/>
      <c r="H258" s="120">
        <f>H259</f>
        <v>0</v>
      </c>
      <c r="I258" s="121">
        <f t="shared" si="18"/>
        <v>0</v>
      </c>
      <c r="J258" s="121">
        <v>0</v>
      </c>
    </row>
    <row r="259" spans="1:10" s="139" customFormat="1" ht="27" customHeight="1" x14ac:dyDescent="0.2">
      <c r="A259" s="111"/>
      <c r="B259" s="111">
        <v>321</v>
      </c>
      <c r="C259" s="111" t="s">
        <v>5</v>
      </c>
      <c r="D259" s="140"/>
      <c r="E259" s="114">
        <f>E260</f>
        <v>5010.1899999999996</v>
      </c>
      <c r="F259" s="120">
        <v>0</v>
      </c>
      <c r="G259" s="120"/>
      <c r="H259" s="120">
        <f>H260</f>
        <v>0</v>
      </c>
      <c r="I259" s="121">
        <f t="shared" si="18"/>
        <v>0</v>
      </c>
      <c r="J259" s="121">
        <v>0</v>
      </c>
    </row>
    <row r="260" spans="1:10" ht="27" customHeight="1" x14ac:dyDescent="0.2">
      <c r="A260" s="116"/>
      <c r="B260" s="116">
        <v>3212</v>
      </c>
      <c r="C260" s="116" t="s">
        <v>209</v>
      </c>
      <c r="D260" s="117"/>
      <c r="E260" s="118">
        <v>5010.1899999999996</v>
      </c>
      <c r="F260" s="118"/>
      <c r="G260" s="118"/>
      <c r="H260" s="118"/>
      <c r="I260" s="119">
        <f t="shared" si="18"/>
        <v>0</v>
      </c>
      <c r="J260" s="119"/>
    </row>
    <row r="261" spans="1:10" ht="27" customHeight="1" x14ac:dyDescent="0.2">
      <c r="A261" s="108">
        <v>9102</v>
      </c>
      <c r="B261" s="109" t="s">
        <v>2</v>
      </c>
      <c r="C261" s="108" t="s">
        <v>235</v>
      </c>
      <c r="D261" s="109"/>
      <c r="E261" s="100">
        <v>0</v>
      </c>
      <c r="F261" s="100">
        <f>F262</f>
        <v>7266500</v>
      </c>
      <c r="G261" s="100"/>
      <c r="H261" s="100">
        <f>H262</f>
        <v>5258695.75</v>
      </c>
      <c r="I261" s="110">
        <v>0</v>
      </c>
      <c r="J261" s="110">
        <f>H261/F261*100</f>
        <v>72.369032546618044</v>
      </c>
    </row>
    <row r="262" spans="1:10" s="139" customFormat="1" ht="27" customHeight="1" x14ac:dyDescent="0.2">
      <c r="A262" s="111" t="s">
        <v>236</v>
      </c>
      <c r="B262" s="111" t="s">
        <v>3</v>
      </c>
      <c r="C262" s="111" t="s">
        <v>237</v>
      </c>
      <c r="D262" s="140">
        <v>51300</v>
      </c>
      <c r="E262" s="114">
        <v>0</v>
      </c>
      <c r="F262" s="120">
        <v>7266500</v>
      </c>
      <c r="G262" s="120"/>
      <c r="H262" s="120">
        <f>H263</f>
        <v>5258695.75</v>
      </c>
      <c r="I262" s="121">
        <v>0</v>
      </c>
      <c r="J262" s="121">
        <v>0</v>
      </c>
    </row>
    <row r="263" spans="1:10" s="139" customFormat="1" ht="27" customHeight="1" x14ac:dyDescent="0.2">
      <c r="A263" s="111"/>
      <c r="B263" s="111">
        <v>3</v>
      </c>
      <c r="C263" s="111" t="s">
        <v>148</v>
      </c>
      <c r="D263" s="140"/>
      <c r="E263" s="114">
        <v>0</v>
      </c>
      <c r="F263" s="120">
        <v>7266500</v>
      </c>
      <c r="G263" s="120"/>
      <c r="H263" s="120">
        <f>H264</f>
        <v>5258695.75</v>
      </c>
      <c r="I263" s="121">
        <v>0</v>
      </c>
      <c r="J263" s="121">
        <v>0</v>
      </c>
    </row>
    <row r="264" spans="1:10" s="139" customFormat="1" ht="27" customHeight="1" x14ac:dyDescent="0.2">
      <c r="A264" s="111"/>
      <c r="B264" s="111">
        <v>36</v>
      </c>
      <c r="C264" s="111" t="s">
        <v>238</v>
      </c>
      <c r="D264" s="140"/>
      <c r="E264" s="114">
        <v>0</v>
      </c>
      <c r="F264" s="120">
        <f>F265</f>
        <v>7266500</v>
      </c>
      <c r="G264" s="120"/>
      <c r="H264" s="120">
        <f>H265</f>
        <v>5258695.75</v>
      </c>
      <c r="I264" s="121">
        <v>0</v>
      </c>
      <c r="J264" s="121">
        <v>0</v>
      </c>
    </row>
    <row r="265" spans="1:10" s="139" customFormat="1" ht="27" customHeight="1" x14ac:dyDescent="0.2">
      <c r="A265" s="111"/>
      <c r="B265" s="111">
        <v>368</v>
      </c>
      <c r="C265" s="111" t="s">
        <v>239</v>
      </c>
      <c r="D265" s="140"/>
      <c r="E265" s="114">
        <v>0</v>
      </c>
      <c r="F265" s="120">
        <v>7266500</v>
      </c>
      <c r="G265" s="120"/>
      <c r="H265" s="120">
        <f>H266</f>
        <v>5258695.75</v>
      </c>
      <c r="I265" s="121">
        <v>0</v>
      </c>
      <c r="J265" s="121">
        <v>0</v>
      </c>
    </row>
    <row r="266" spans="1:10" ht="27" customHeight="1" x14ac:dyDescent="0.2">
      <c r="A266" s="116"/>
      <c r="B266" s="116">
        <v>3692</v>
      </c>
      <c r="C266" s="116" t="s">
        <v>330</v>
      </c>
      <c r="D266" s="117"/>
      <c r="E266" s="115">
        <v>0</v>
      </c>
      <c r="F266" s="118"/>
      <c r="G266" s="118"/>
      <c r="H266" s="118">
        <v>5258695.75</v>
      </c>
      <c r="I266" s="119">
        <v>0</v>
      </c>
      <c r="J266" s="119"/>
    </row>
    <row r="267" spans="1:10" ht="27" customHeight="1" x14ac:dyDescent="0.2">
      <c r="A267" s="108">
        <v>9105</v>
      </c>
      <c r="B267" s="109" t="s">
        <v>2</v>
      </c>
      <c r="C267" s="108" t="s">
        <v>241</v>
      </c>
      <c r="D267" s="109"/>
      <c r="E267" s="100">
        <f>E268</f>
        <v>2855353</v>
      </c>
      <c r="F267" s="100">
        <f>F268</f>
        <v>17164026.02</v>
      </c>
      <c r="G267" s="100"/>
      <c r="H267" s="100">
        <f>H268</f>
        <v>7987375.0900000008</v>
      </c>
      <c r="I267" s="110">
        <f t="shared" ref="I267:I287" si="19">H267/E267*100</f>
        <v>279.73336711783099</v>
      </c>
      <c r="J267" s="110">
        <f>H267/F267*100</f>
        <v>46.53555687163891</v>
      </c>
    </row>
    <row r="268" spans="1:10" s="139" customFormat="1" ht="27" customHeight="1" x14ac:dyDescent="0.2">
      <c r="A268" s="111" t="s">
        <v>242</v>
      </c>
      <c r="B268" s="111" t="s">
        <v>3</v>
      </c>
      <c r="C268" s="111" t="s">
        <v>243</v>
      </c>
      <c r="D268" s="140">
        <v>51201</v>
      </c>
      <c r="E268" s="114">
        <f>E269+E316</f>
        <v>2855353</v>
      </c>
      <c r="F268" s="120">
        <f>F269</f>
        <v>17164026.02</v>
      </c>
      <c r="G268" s="120"/>
      <c r="H268" s="120">
        <f>H269+H317</f>
        <v>7987375.0900000008</v>
      </c>
      <c r="I268" s="121">
        <f t="shared" si="19"/>
        <v>279.73336711783099</v>
      </c>
      <c r="J268" s="121">
        <f>H268/F268*100</f>
        <v>46.53555687163891</v>
      </c>
    </row>
    <row r="269" spans="1:10" s="139" customFormat="1" ht="27" customHeight="1" x14ac:dyDescent="0.2">
      <c r="A269" s="111"/>
      <c r="B269" s="111">
        <v>3</v>
      </c>
      <c r="C269" s="111" t="s">
        <v>148</v>
      </c>
      <c r="D269" s="140"/>
      <c r="E269" s="114">
        <f>E270+E277+E299+E303+E306</f>
        <v>2785028</v>
      </c>
      <c r="F269" s="120">
        <f>F270+F277+F299+F303+F306+F313</f>
        <v>17164026.02</v>
      </c>
      <c r="G269" s="120"/>
      <c r="H269" s="120">
        <f>H270+H277+H299+H303+H306+H313</f>
        <v>7987375.0900000008</v>
      </c>
      <c r="I269" s="121">
        <f t="shared" si="19"/>
        <v>286.79694028210849</v>
      </c>
      <c r="J269" s="121">
        <f>H269/F269*100</f>
        <v>46.53555687163891</v>
      </c>
    </row>
    <row r="270" spans="1:10" s="139" customFormat="1" ht="27" customHeight="1" x14ac:dyDescent="0.2">
      <c r="A270" s="111"/>
      <c r="B270" s="111">
        <v>31</v>
      </c>
      <c r="C270" s="111" t="s">
        <v>189</v>
      </c>
      <c r="D270" s="140"/>
      <c r="E270" s="114">
        <f>E271+E273+E275</f>
        <v>691013.62</v>
      </c>
      <c r="F270" s="120">
        <f>F271+F273+F275</f>
        <v>1601070</v>
      </c>
      <c r="G270" s="120"/>
      <c r="H270" s="120">
        <f>H271+H273+H275</f>
        <v>1155733.3599999999</v>
      </c>
      <c r="I270" s="121">
        <f t="shared" si="19"/>
        <v>167.25189295111142</v>
      </c>
      <c r="J270" s="121">
        <f>H270/F270*100</f>
        <v>72.185061240295539</v>
      </c>
    </row>
    <row r="271" spans="1:10" s="139" customFormat="1" ht="27" customHeight="1" x14ac:dyDescent="0.2">
      <c r="A271" s="111"/>
      <c r="B271" s="111">
        <v>311</v>
      </c>
      <c r="C271" s="111" t="s">
        <v>190</v>
      </c>
      <c r="D271" s="140"/>
      <c r="E271" s="120">
        <f>E272</f>
        <v>580011.72</v>
      </c>
      <c r="F271" s="120">
        <v>1367000</v>
      </c>
      <c r="G271" s="120"/>
      <c r="H271" s="120">
        <f>H272</f>
        <v>977475</v>
      </c>
      <c r="I271" s="121">
        <f t="shared" si="19"/>
        <v>168.52676701084593</v>
      </c>
      <c r="J271" s="121">
        <f>H271/F271*100</f>
        <v>71.505120702267746</v>
      </c>
    </row>
    <row r="272" spans="1:10" ht="27" customHeight="1" x14ac:dyDescent="0.2">
      <c r="A272" s="116"/>
      <c r="B272" s="116">
        <v>3111</v>
      </c>
      <c r="C272" s="116" t="s">
        <v>191</v>
      </c>
      <c r="D272" s="117"/>
      <c r="E272" s="118">
        <v>580011.72</v>
      </c>
      <c r="F272" s="118"/>
      <c r="G272" s="118"/>
      <c r="H272" s="118">
        <v>977475</v>
      </c>
      <c r="I272" s="119">
        <f t="shared" si="19"/>
        <v>168.52676701084593</v>
      </c>
      <c r="J272" s="119"/>
    </row>
    <row r="273" spans="1:10" s="139" customFormat="1" ht="27" customHeight="1" x14ac:dyDescent="0.2">
      <c r="A273" s="111"/>
      <c r="B273" s="111">
        <v>312</v>
      </c>
      <c r="C273" s="111" t="s">
        <v>221</v>
      </c>
      <c r="D273" s="140"/>
      <c r="E273" s="120">
        <f>E274</f>
        <v>15300</v>
      </c>
      <c r="F273" s="120">
        <v>27700</v>
      </c>
      <c r="G273" s="120"/>
      <c r="H273" s="120">
        <f>H274</f>
        <v>16975</v>
      </c>
      <c r="I273" s="121">
        <f t="shared" si="19"/>
        <v>110.94771241830065</v>
      </c>
      <c r="J273" s="121">
        <f>H273/F273*100</f>
        <v>61.281588447653434</v>
      </c>
    </row>
    <row r="274" spans="1:10" ht="27" customHeight="1" x14ac:dyDescent="0.2">
      <c r="A274" s="116"/>
      <c r="B274" s="116">
        <v>3121</v>
      </c>
      <c r="C274" s="116" t="s">
        <v>221</v>
      </c>
      <c r="D274" s="117"/>
      <c r="E274" s="118">
        <v>15300</v>
      </c>
      <c r="F274" s="118"/>
      <c r="G274" s="118"/>
      <c r="H274" s="118">
        <v>16975</v>
      </c>
      <c r="I274" s="119">
        <f t="shared" si="19"/>
        <v>110.94771241830065</v>
      </c>
      <c r="J274" s="119"/>
    </row>
    <row r="275" spans="1:10" s="139" customFormat="1" ht="27" customHeight="1" x14ac:dyDescent="0.2">
      <c r="A275" s="111"/>
      <c r="B275" s="111">
        <v>313</v>
      </c>
      <c r="C275" s="111" t="s">
        <v>193</v>
      </c>
      <c r="D275" s="140"/>
      <c r="E275" s="120">
        <f>E276</f>
        <v>95701.9</v>
      </c>
      <c r="F275" s="120">
        <v>206370</v>
      </c>
      <c r="G275" s="120"/>
      <c r="H275" s="120">
        <f>H276</f>
        <v>161283.35999999999</v>
      </c>
      <c r="I275" s="121">
        <f t="shared" si="19"/>
        <v>168.52681085746468</v>
      </c>
      <c r="J275" s="121">
        <f>H275/F275*100</f>
        <v>78.152522168919887</v>
      </c>
    </row>
    <row r="276" spans="1:10" ht="27" customHeight="1" x14ac:dyDescent="0.2">
      <c r="A276" s="116"/>
      <c r="B276" s="116">
        <v>3132</v>
      </c>
      <c r="C276" s="116" t="s">
        <v>194</v>
      </c>
      <c r="D276" s="117"/>
      <c r="E276" s="118">
        <v>95701.9</v>
      </c>
      <c r="F276" s="118"/>
      <c r="G276" s="118"/>
      <c r="H276" s="118">
        <v>161283.35999999999</v>
      </c>
      <c r="I276" s="119">
        <f t="shared" si="19"/>
        <v>168.52681085746468</v>
      </c>
      <c r="J276" s="119"/>
    </row>
    <row r="277" spans="1:10" s="139" customFormat="1" ht="27" customHeight="1" x14ac:dyDescent="0.2">
      <c r="A277" s="111"/>
      <c r="B277" s="111">
        <v>32</v>
      </c>
      <c r="C277" s="111" t="s">
        <v>147</v>
      </c>
      <c r="D277" s="140"/>
      <c r="E277" s="114">
        <f>E278+E282+E286+E293+E295</f>
        <v>1103837.03</v>
      </c>
      <c r="F277" s="120">
        <f>F278+F282+F286+F293+F295</f>
        <v>8201050.25</v>
      </c>
      <c r="G277" s="120"/>
      <c r="H277" s="120">
        <f>H278+H282+H286+H293+H295</f>
        <v>3163190.4700000007</v>
      </c>
      <c r="I277" s="121">
        <f t="shared" si="19"/>
        <v>286.56317771836308</v>
      </c>
      <c r="J277" s="121">
        <f>H277/F277*100</f>
        <v>38.570553448322073</v>
      </c>
    </row>
    <row r="278" spans="1:10" s="139" customFormat="1" ht="27" customHeight="1" x14ac:dyDescent="0.2">
      <c r="A278" s="111"/>
      <c r="B278" s="111">
        <v>321</v>
      </c>
      <c r="C278" s="111" t="s">
        <v>5</v>
      </c>
      <c r="D278" s="140"/>
      <c r="E278" s="120">
        <f>SUM(E279:E281)</f>
        <v>960034.03</v>
      </c>
      <c r="F278" s="120">
        <v>4161271.25</v>
      </c>
      <c r="G278" s="120"/>
      <c r="H278" s="120">
        <f>SUM(H279:H281)</f>
        <v>2610025.81</v>
      </c>
      <c r="I278" s="121">
        <f t="shared" si="19"/>
        <v>271.86805138563682</v>
      </c>
      <c r="J278" s="121">
        <f>H278/F278*100</f>
        <v>62.721837947958811</v>
      </c>
    </row>
    <row r="279" spans="1:10" ht="27" customHeight="1" x14ac:dyDescent="0.2">
      <c r="A279" s="116"/>
      <c r="B279" s="116">
        <v>3211</v>
      </c>
      <c r="C279" s="116" t="s">
        <v>8</v>
      </c>
      <c r="D279" s="117"/>
      <c r="E279" s="118">
        <v>733236.66</v>
      </c>
      <c r="F279" s="118"/>
      <c r="G279" s="118"/>
      <c r="H279" s="118">
        <v>2139365.54</v>
      </c>
      <c r="I279" s="119">
        <f t="shared" si="19"/>
        <v>291.77012780566645</v>
      </c>
      <c r="J279" s="119"/>
    </row>
    <row r="280" spans="1:10" ht="27" customHeight="1" x14ac:dyDescent="0.2">
      <c r="A280" s="116"/>
      <c r="B280" s="116">
        <v>3212</v>
      </c>
      <c r="C280" s="116" t="s">
        <v>209</v>
      </c>
      <c r="D280" s="117"/>
      <c r="E280" s="118">
        <v>13014.71</v>
      </c>
      <c r="F280" s="118"/>
      <c r="G280" s="118"/>
      <c r="H280" s="118">
        <v>8048.19</v>
      </c>
      <c r="I280" s="119">
        <f t="shared" si="19"/>
        <v>61.839180435061557</v>
      </c>
      <c r="J280" s="119"/>
    </row>
    <row r="281" spans="1:10" ht="27" customHeight="1" x14ac:dyDescent="0.2">
      <c r="A281" s="116"/>
      <c r="B281" s="116">
        <v>3213</v>
      </c>
      <c r="C281" s="116" t="s">
        <v>197</v>
      </c>
      <c r="D281" s="117"/>
      <c r="E281" s="118">
        <v>213782.66</v>
      </c>
      <c r="F281" s="118"/>
      <c r="G281" s="118"/>
      <c r="H281" s="118">
        <v>462612.08</v>
      </c>
      <c r="I281" s="119">
        <f t="shared" si="19"/>
        <v>216.39364015771906</v>
      </c>
      <c r="J281" s="119"/>
    </row>
    <row r="282" spans="1:10" s="139" customFormat="1" ht="27" customHeight="1" x14ac:dyDescent="0.2">
      <c r="A282" s="111"/>
      <c r="B282" s="111">
        <v>322</v>
      </c>
      <c r="C282" s="111" t="s">
        <v>199</v>
      </c>
      <c r="D282" s="140"/>
      <c r="E282" s="120">
        <f>SUM(E283:E285)</f>
        <v>4646.96</v>
      </c>
      <c r="F282" s="120">
        <v>2022000</v>
      </c>
      <c r="G282" s="120"/>
      <c r="H282" s="120">
        <f>SUM(H283:H285)</f>
        <v>15065.43</v>
      </c>
      <c r="I282" s="121">
        <f t="shared" si="19"/>
        <v>324.19969184154803</v>
      </c>
      <c r="J282" s="121">
        <f>H282/F282*100</f>
        <v>0.74507566765578637</v>
      </c>
    </row>
    <row r="283" spans="1:10" ht="27" customHeight="1" x14ac:dyDescent="0.2">
      <c r="A283" s="116"/>
      <c r="B283" s="116">
        <v>3221</v>
      </c>
      <c r="C283" s="116" t="s">
        <v>34</v>
      </c>
      <c r="D283" s="117"/>
      <c r="E283" s="118">
        <v>3400.01</v>
      </c>
      <c r="F283" s="118"/>
      <c r="G283" s="118"/>
      <c r="H283" s="118">
        <v>5745.43</v>
      </c>
      <c r="I283" s="119">
        <f t="shared" si="19"/>
        <v>168.98273828606386</v>
      </c>
      <c r="J283" s="119"/>
    </row>
    <row r="284" spans="1:10" ht="27" customHeight="1" x14ac:dyDescent="0.2">
      <c r="A284" s="116"/>
      <c r="B284" s="116">
        <v>3222</v>
      </c>
      <c r="C284" s="116" t="s">
        <v>42</v>
      </c>
      <c r="D284" s="117"/>
      <c r="E284" s="118">
        <v>346.95</v>
      </c>
      <c r="F284" s="118"/>
      <c r="G284" s="118"/>
      <c r="H284" s="118">
        <v>0</v>
      </c>
      <c r="I284" s="119">
        <f t="shared" si="19"/>
        <v>0</v>
      </c>
      <c r="J284" s="119"/>
    </row>
    <row r="285" spans="1:10" ht="27" customHeight="1" x14ac:dyDescent="0.2">
      <c r="A285" s="116"/>
      <c r="B285" s="116">
        <v>3227</v>
      </c>
      <c r="C285" s="116" t="s">
        <v>27</v>
      </c>
      <c r="D285" s="117"/>
      <c r="E285" s="118">
        <v>900</v>
      </c>
      <c r="F285" s="118"/>
      <c r="G285" s="118"/>
      <c r="H285" s="118">
        <v>9320</v>
      </c>
      <c r="I285" s="119">
        <f t="shared" si="19"/>
        <v>1035.5555555555557</v>
      </c>
      <c r="J285" s="119"/>
    </row>
    <row r="286" spans="1:10" s="139" customFormat="1" ht="27" customHeight="1" x14ac:dyDescent="0.2">
      <c r="A286" s="111"/>
      <c r="B286" s="111">
        <v>323</v>
      </c>
      <c r="C286" s="111" t="s">
        <v>12</v>
      </c>
      <c r="D286" s="140"/>
      <c r="E286" s="120">
        <f>SUM(E287:E292)</f>
        <v>121064.05</v>
      </c>
      <c r="F286" s="120">
        <v>1910279</v>
      </c>
      <c r="G286" s="120"/>
      <c r="H286" s="120">
        <f>SUM(H287:H292)</f>
        <v>359330.33</v>
      </c>
      <c r="I286" s="121">
        <f t="shared" si="19"/>
        <v>296.81010176018401</v>
      </c>
      <c r="J286" s="121">
        <f>H286/F286*100</f>
        <v>18.810358591598401</v>
      </c>
    </row>
    <row r="287" spans="1:10" ht="27" customHeight="1" x14ac:dyDescent="0.2">
      <c r="A287" s="116"/>
      <c r="B287" s="116">
        <v>3231</v>
      </c>
      <c r="C287" s="116" t="s">
        <v>38</v>
      </c>
      <c r="D287" s="117"/>
      <c r="E287" s="118">
        <v>20152</v>
      </c>
      <c r="F287" s="118"/>
      <c r="G287" s="118"/>
      <c r="H287" s="118">
        <v>73508.820000000007</v>
      </c>
      <c r="I287" s="119">
        <f t="shared" si="19"/>
        <v>364.77183406113539</v>
      </c>
      <c r="J287" s="119"/>
    </row>
    <row r="288" spans="1:10" ht="27" customHeight="1" x14ac:dyDescent="0.2">
      <c r="A288" s="116"/>
      <c r="B288" s="116">
        <v>3232</v>
      </c>
      <c r="C288" s="116" t="s">
        <v>17</v>
      </c>
      <c r="D288" s="117"/>
      <c r="E288" s="118">
        <v>0</v>
      </c>
      <c r="F288" s="118"/>
      <c r="G288" s="118"/>
      <c r="H288" s="118">
        <v>650</v>
      </c>
      <c r="I288" s="119">
        <v>0</v>
      </c>
      <c r="J288" s="119"/>
    </row>
    <row r="289" spans="1:10" ht="27" customHeight="1" x14ac:dyDescent="0.2">
      <c r="A289" s="116"/>
      <c r="B289" s="116">
        <v>3233</v>
      </c>
      <c r="C289" s="116" t="s">
        <v>32</v>
      </c>
      <c r="D289" s="117"/>
      <c r="E289" s="118">
        <v>7500</v>
      </c>
      <c r="F289" s="118"/>
      <c r="G289" s="118"/>
      <c r="H289" s="118">
        <v>15000</v>
      </c>
      <c r="I289" s="119">
        <f>H289/E289*100</f>
        <v>200</v>
      </c>
      <c r="J289" s="119"/>
    </row>
    <row r="290" spans="1:10" ht="27" customHeight="1" x14ac:dyDescent="0.2">
      <c r="A290" s="116"/>
      <c r="B290" s="116">
        <v>3235</v>
      </c>
      <c r="C290" s="116" t="s">
        <v>264</v>
      </c>
      <c r="D290" s="117"/>
      <c r="E290" s="118">
        <v>0</v>
      </c>
      <c r="F290" s="118"/>
      <c r="G290" s="118"/>
      <c r="H290" s="118">
        <v>0</v>
      </c>
      <c r="I290" s="119">
        <v>0</v>
      </c>
      <c r="J290" s="119"/>
    </row>
    <row r="291" spans="1:10" ht="27" customHeight="1" x14ac:dyDescent="0.2">
      <c r="A291" s="116"/>
      <c r="B291" s="116">
        <v>3237</v>
      </c>
      <c r="C291" s="116" t="s">
        <v>218</v>
      </c>
      <c r="D291" s="117"/>
      <c r="E291" s="118">
        <v>93062.05</v>
      </c>
      <c r="F291" s="118"/>
      <c r="G291" s="118"/>
      <c r="H291" s="118">
        <v>188876.51</v>
      </c>
      <c r="I291" s="119">
        <f t="shared" ref="I291:I297" si="20">H291/E291*100</f>
        <v>202.95760731683862</v>
      </c>
      <c r="J291" s="119"/>
    </row>
    <row r="292" spans="1:10" ht="27" customHeight="1" x14ac:dyDescent="0.2">
      <c r="A292" s="116"/>
      <c r="B292" s="116">
        <v>3239</v>
      </c>
      <c r="C292" s="116" t="s">
        <v>15</v>
      </c>
      <c r="D292" s="117"/>
      <c r="E292" s="118">
        <v>350</v>
      </c>
      <c r="F292" s="118"/>
      <c r="G292" s="118"/>
      <c r="H292" s="118">
        <v>81295</v>
      </c>
      <c r="I292" s="119">
        <f t="shared" si="20"/>
        <v>23227.142857142859</v>
      </c>
      <c r="J292" s="119"/>
    </row>
    <row r="293" spans="1:10" s="139" customFormat="1" ht="27" customHeight="1" x14ac:dyDescent="0.2">
      <c r="A293" s="111"/>
      <c r="B293" s="111">
        <v>324</v>
      </c>
      <c r="C293" s="111" t="s">
        <v>213</v>
      </c>
      <c r="D293" s="140"/>
      <c r="E293" s="120">
        <f>E294</f>
        <v>13553.32</v>
      </c>
      <c r="F293" s="120">
        <v>62500</v>
      </c>
      <c r="G293" s="120"/>
      <c r="H293" s="120">
        <f>H294</f>
        <v>139084.74</v>
      </c>
      <c r="I293" s="121">
        <f t="shared" si="20"/>
        <v>1026.2042067921366</v>
      </c>
      <c r="J293" s="121">
        <f>H293/F293*100</f>
        <v>222.53558399999997</v>
      </c>
    </row>
    <row r="294" spans="1:10" ht="27" customHeight="1" x14ac:dyDescent="0.2">
      <c r="A294" s="116"/>
      <c r="B294" s="116">
        <v>3241</v>
      </c>
      <c r="C294" s="116" t="s">
        <v>213</v>
      </c>
      <c r="D294" s="117"/>
      <c r="E294" s="118">
        <v>13553.32</v>
      </c>
      <c r="F294" s="118"/>
      <c r="G294" s="118"/>
      <c r="H294" s="118">
        <v>139084.74</v>
      </c>
      <c r="I294" s="119">
        <f t="shared" si="20"/>
        <v>1026.2042067921366</v>
      </c>
      <c r="J294" s="119"/>
    </row>
    <row r="295" spans="1:10" s="139" customFormat="1" ht="27" customHeight="1" x14ac:dyDescent="0.2">
      <c r="A295" s="111"/>
      <c r="B295" s="111">
        <v>329</v>
      </c>
      <c r="C295" s="111" t="s">
        <v>23</v>
      </c>
      <c r="D295" s="140"/>
      <c r="E295" s="120">
        <f>SUM(E296:E298)</f>
        <v>4538.67</v>
      </c>
      <c r="F295" s="120">
        <v>45000</v>
      </c>
      <c r="G295" s="120"/>
      <c r="H295" s="120">
        <f>SUM(H296:H298)</f>
        <v>39684.159999999996</v>
      </c>
      <c r="I295" s="121">
        <f t="shared" si="20"/>
        <v>874.35658463823086</v>
      </c>
      <c r="J295" s="121">
        <f>H295/F295*100</f>
        <v>88.187022222222211</v>
      </c>
    </row>
    <row r="296" spans="1:10" ht="27" customHeight="1" x14ac:dyDescent="0.2">
      <c r="A296" s="116"/>
      <c r="B296" s="116">
        <v>3292</v>
      </c>
      <c r="C296" s="116" t="s">
        <v>210</v>
      </c>
      <c r="D296" s="117"/>
      <c r="E296" s="118">
        <v>3829.77</v>
      </c>
      <c r="F296" s="118"/>
      <c r="G296" s="118"/>
      <c r="H296" s="118">
        <v>4277.95</v>
      </c>
      <c r="I296" s="119">
        <f t="shared" si="20"/>
        <v>111.70253043916476</v>
      </c>
      <c r="J296" s="119"/>
    </row>
    <row r="297" spans="1:10" ht="27" customHeight="1" x14ac:dyDescent="0.2">
      <c r="A297" s="116"/>
      <c r="B297" s="116">
        <v>3293</v>
      </c>
      <c r="C297" s="116" t="s">
        <v>202</v>
      </c>
      <c r="D297" s="117"/>
      <c r="E297" s="118">
        <v>708.9</v>
      </c>
      <c r="F297" s="118"/>
      <c r="G297" s="118"/>
      <c r="H297" s="118">
        <v>35406.21</v>
      </c>
      <c r="I297" s="119">
        <f t="shared" si="20"/>
        <v>4994.5281421921291</v>
      </c>
      <c r="J297" s="119"/>
    </row>
    <row r="298" spans="1:10" ht="27" customHeight="1" x14ac:dyDescent="0.2">
      <c r="A298" s="116"/>
      <c r="B298" s="116">
        <v>3299</v>
      </c>
      <c r="C298" s="116" t="s">
        <v>23</v>
      </c>
      <c r="D298" s="117"/>
      <c r="E298" s="118">
        <v>0</v>
      </c>
      <c r="F298" s="118"/>
      <c r="G298" s="118"/>
      <c r="H298" s="118">
        <v>0</v>
      </c>
      <c r="I298" s="119">
        <v>0</v>
      </c>
      <c r="J298" s="119"/>
    </row>
    <row r="299" spans="1:10" s="139" customFormat="1" ht="27" customHeight="1" x14ac:dyDescent="0.2">
      <c r="A299" s="111"/>
      <c r="B299" s="111">
        <v>34</v>
      </c>
      <c r="C299" s="111" t="s">
        <v>149</v>
      </c>
      <c r="D299" s="140"/>
      <c r="E299" s="120">
        <f>E300</f>
        <v>1431</v>
      </c>
      <c r="F299" s="120">
        <f>F300</f>
        <v>2000</v>
      </c>
      <c r="G299" s="120"/>
      <c r="H299" s="120">
        <f>H300</f>
        <v>2139.7000000000003</v>
      </c>
      <c r="I299" s="121">
        <f>H299/E299*100</f>
        <v>149.52480782669463</v>
      </c>
      <c r="J299" s="121">
        <f>H299/F299*100</f>
        <v>106.98500000000001</v>
      </c>
    </row>
    <row r="300" spans="1:10" s="139" customFormat="1" ht="27" customHeight="1" x14ac:dyDescent="0.2">
      <c r="A300" s="111"/>
      <c r="B300" s="111">
        <v>343</v>
      </c>
      <c r="C300" s="111" t="s">
        <v>24</v>
      </c>
      <c r="D300" s="140"/>
      <c r="E300" s="120">
        <f>E301</f>
        <v>1431</v>
      </c>
      <c r="F300" s="120">
        <v>2000</v>
      </c>
      <c r="G300" s="120"/>
      <c r="H300" s="120">
        <f>SUM(H301:H302)</f>
        <v>2139.7000000000003</v>
      </c>
      <c r="I300" s="121">
        <f>H300/E300*100</f>
        <v>149.52480782669463</v>
      </c>
      <c r="J300" s="121">
        <f>H300/F300*100</f>
        <v>106.98500000000001</v>
      </c>
    </row>
    <row r="301" spans="1:10" ht="27" customHeight="1" x14ac:dyDescent="0.2">
      <c r="A301" s="116"/>
      <c r="B301" s="116">
        <v>3431</v>
      </c>
      <c r="C301" s="116" t="s">
        <v>26</v>
      </c>
      <c r="D301" s="117"/>
      <c r="E301" s="118">
        <v>1431</v>
      </c>
      <c r="F301" s="118"/>
      <c r="G301" s="118"/>
      <c r="H301" s="118">
        <v>2137.3000000000002</v>
      </c>
      <c r="I301" s="119">
        <f>H301/E301*100</f>
        <v>149.35709294199862</v>
      </c>
      <c r="J301" s="119"/>
    </row>
    <row r="302" spans="1:10" ht="27" customHeight="1" x14ac:dyDescent="0.2">
      <c r="A302" s="116"/>
      <c r="B302" s="116">
        <v>3432</v>
      </c>
      <c r="C302" s="116" t="s">
        <v>331</v>
      </c>
      <c r="D302" s="117"/>
      <c r="E302" s="118">
        <v>0</v>
      </c>
      <c r="F302" s="118"/>
      <c r="G302" s="118"/>
      <c r="H302" s="118">
        <v>2.4</v>
      </c>
      <c r="I302" s="119">
        <v>0</v>
      </c>
      <c r="J302" s="119"/>
    </row>
    <row r="303" spans="1:10" s="139" customFormat="1" ht="27" customHeight="1" x14ac:dyDescent="0.2">
      <c r="A303" s="111"/>
      <c r="B303" s="111">
        <v>35</v>
      </c>
      <c r="C303" s="111" t="s">
        <v>244</v>
      </c>
      <c r="D303" s="140"/>
      <c r="E303" s="120">
        <f t="shared" ref="E303:H304" si="21">E304</f>
        <v>578609.85</v>
      </c>
      <c r="F303" s="120">
        <f t="shared" si="21"/>
        <v>4396624.0199999996</v>
      </c>
      <c r="G303" s="120"/>
      <c r="H303" s="120">
        <f>H304</f>
        <v>2077029.74</v>
      </c>
      <c r="I303" s="121">
        <f>H303/E303*100</f>
        <v>358.96895637016894</v>
      </c>
      <c r="J303" s="121">
        <f>H303/F303*100</f>
        <v>47.241468239078586</v>
      </c>
    </row>
    <row r="304" spans="1:10" s="139" customFormat="1" ht="45.6" customHeight="1" x14ac:dyDescent="0.2">
      <c r="A304" s="111"/>
      <c r="B304" s="111">
        <v>353</v>
      </c>
      <c r="C304" s="111" t="s">
        <v>245</v>
      </c>
      <c r="D304" s="140"/>
      <c r="E304" s="120">
        <f t="shared" si="21"/>
        <v>578609.85</v>
      </c>
      <c r="F304" s="120">
        <v>4396624.0199999996</v>
      </c>
      <c r="G304" s="120"/>
      <c r="H304" s="120">
        <f t="shared" si="21"/>
        <v>2077029.74</v>
      </c>
      <c r="I304" s="121">
        <f>H304/E304*100</f>
        <v>358.96895637016894</v>
      </c>
      <c r="J304" s="121">
        <f>H304/F304*100</f>
        <v>47.241468239078586</v>
      </c>
    </row>
    <row r="305" spans="1:10" ht="43.15" customHeight="1" x14ac:dyDescent="0.2">
      <c r="A305" s="116"/>
      <c r="B305" s="116">
        <v>3531</v>
      </c>
      <c r="C305" s="116" t="s">
        <v>245</v>
      </c>
      <c r="D305" s="117"/>
      <c r="E305" s="118">
        <v>578609.85</v>
      </c>
      <c r="F305" s="118"/>
      <c r="G305" s="118"/>
      <c r="H305" s="118">
        <v>2077029.74</v>
      </c>
      <c r="I305" s="119">
        <f>H305/E305*100</f>
        <v>358.96895637016894</v>
      </c>
      <c r="J305" s="119"/>
    </row>
    <row r="306" spans="1:10" s="139" customFormat="1" ht="27" customHeight="1" x14ac:dyDescent="0.2">
      <c r="A306" s="111"/>
      <c r="B306" s="111">
        <v>36</v>
      </c>
      <c r="C306" s="111" t="s">
        <v>246</v>
      </c>
      <c r="D306" s="140"/>
      <c r="E306" s="120">
        <f>E309+E311</f>
        <v>410136.5</v>
      </c>
      <c r="F306" s="120">
        <f>F307+F309+F311</f>
        <v>2943281.75</v>
      </c>
      <c r="G306" s="120"/>
      <c r="H306" s="120">
        <f>H309+H311</f>
        <v>1583500.57</v>
      </c>
      <c r="I306" s="121">
        <v>0</v>
      </c>
      <c r="J306" s="121">
        <f>H306/F306*100</f>
        <v>53.800509244485347</v>
      </c>
    </row>
    <row r="307" spans="1:10" s="139" customFormat="1" ht="27" customHeight="1" x14ac:dyDescent="0.2">
      <c r="A307" s="111"/>
      <c r="B307" s="111">
        <v>366</v>
      </c>
      <c r="C307" s="111" t="s">
        <v>315</v>
      </c>
      <c r="D307" s="140"/>
      <c r="E307" s="120"/>
      <c r="F307" s="120">
        <v>12000</v>
      </c>
      <c r="G307" s="120"/>
      <c r="H307" s="120">
        <v>0</v>
      </c>
      <c r="I307" s="121">
        <v>0</v>
      </c>
      <c r="J307" s="121">
        <v>0</v>
      </c>
    </row>
    <row r="308" spans="1:10" ht="27" customHeight="1" x14ac:dyDescent="0.2">
      <c r="A308" s="116"/>
      <c r="B308" s="116">
        <v>3661</v>
      </c>
      <c r="C308" s="116" t="s">
        <v>316</v>
      </c>
      <c r="D308" s="117"/>
      <c r="E308" s="118"/>
      <c r="F308" s="118"/>
      <c r="G308" s="118"/>
      <c r="H308" s="118">
        <v>0</v>
      </c>
      <c r="I308" s="119">
        <v>0</v>
      </c>
      <c r="J308" s="119"/>
    </row>
    <row r="309" spans="1:10" s="139" customFormat="1" ht="27" customHeight="1" x14ac:dyDescent="0.2">
      <c r="A309" s="111"/>
      <c r="B309" s="111">
        <v>368</v>
      </c>
      <c r="C309" s="111" t="s">
        <v>239</v>
      </c>
      <c r="D309" s="140"/>
      <c r="E309" s="120">
        <f>E310</f>
        <v>275661.92</v>
      </c>
      <c r="F309" s="120">
        <v>2671941.4300000002</v>
      </c>
      <c r="G309" s="120"/>
      <c r="H309" s="120">
        <f>H310</f>
        <v>1385991.56</v>
      </c>
      <c r="I309" s="121">
        <v>0</v>
      </c>
      <c r="J309" s="121">
        <f>H309/F309*100</f>
        <v>51.872078648071266</v>
      </c>
    </row>
    <row r="310" spans="1:10" ht="27" customHeight="1" x14ac:dyDescent="0.2">
      <c r="A310" s="116"/>
      <c r="B310" s="116">
        <v>3681</v>
      </c>
      <c r="C310" s="116" t="s">
        <v>268</v>
      </c>
      <c r="D310" s="117"/>
      <c r="E310" s="118">
        <v>275661.92</v>
      </c>
      <c r="F310" s="118"/>
      <c r="G310" s="118"/>
      <c r="H310" s="118">
        <v>1385991.56</v>
      </c>
      <c r="I310" s="119">
        <v>0</v>
      </c>
      <c r="J310" s="119"/>
    </row>
    <row r="311" spans="1:10" s="139" customFormat="1" ht="27" customHeight="1" x14ac:dyDescent="0.2">
      <c r="A311" s="111"/>
      <c r="B311" s="111">
        <v>369</v>
      </c>
      <c r="C311" s="111" t="s">
        <v>240</v>
      </c>
      <c r="D311" s="140"/>
      <c r="E311" s="120">
        <f>E312</f>
        <v>134474.57999999999</v>
      </c>
      <c r="F311" s="120">
        <v>259340.32</v>
      </c>
      <c r="G311" s="120"/>
      <c r="H311" s="120">
        <f>H312</f>
        <v>197509.01</v>
      </c>
      <c r="I311" s="121">
        <v>0</v>
      </c>
      <c r="J311" s="121">
        <f>H311/F311*100</f>
        <v>76.158234862978503</v>
      </c>
    </row>
    <row r="312" spans="1:10" ht="27" customHeight="1" x14ac:dyDescent="0.2">
      <c r="A312" s="116"/>
      <c r="B312" s="116">
        <v>3693</v>
      </c>
      <c r="C312" s="116" t="s">
        <v>247</v>
      </c>
      <c r="D312" s="117"/>
      <c r="E312" s="118">
        <v>134474.57999999999</v>
      </c>
      <c r="F312" s="118"/>
      <c r="G312" s="118"/>
      <c r="H312" s="118">
        <v>197509.01</v>
      </c>
      <c r="I312" s="119">
        <v>0</v>
      </c>
      <c r="J312" s="119"/>
    </row>
    <row r="313" spans="1:10" s="139" customFormat="1" ht="27" customHeight="1" x14ac:dyDescent="0.2">
      <c r="A313" s="111"/>
      <c r="B313" s="111">
        <v>38</v>
      </c>
      <c r="C313" s="111" t="s">
        <v>321</v>
      </c>
      <c r="D313" s="140"/>
      <c r="E313" s="120">
        <v>0</v>
      </c>
      <c r="F313" s="120">
        <v>20000</v>
      </c>
      <c r="G313" s="120"/>
      <c r="H313" s="120">
        <f>H314</f>
        <v>5781.25</v>
      </c>
      <c r="I313" s="121">
        <v>0</v>
      </c>
      <c r="J313" s="121">
        <f>H313/F313*100</f>
        <v>28.90625</v>
      </c>
    </row>
    <row r="314" spans="1:10" s="139" customFormat="1" ht="27" customHeight="1" x14ac:dyDescent="0.2">
      <c r="A314" s="111"/>
      <c r="B314" s="111">
        <v>383</v>
      </c>
      <c r="C314" s="111" t="s">
        <v>322</v>
      </c>
      <c r="D314" s="140"/>
      <c r="E314" s="120">
        <v>0</v>
      </c>
      <c r="F314" s="120">
        <v>20000</v>
      </c>
      <c r="G314" s="120"/>
      <c r="H314" s="120">
        <f>H315</f>
        <v>5781.25</v>
      </c>
      <c r="I314" s="121">
        <v>0</v>
      </c>
      <c r="J314" s="121">
        <f>H314/F314*100</f>
        <v>28.90625</v>
      </c>
    </row>
    <row r="315" spans="1:10" ht="27" customHeight="1" x14ac:dyDescent="0.2">
      <c r="A315" s="116"/>
      <c r="B315" s="116">
        <v>3831</v>
      </c>
      <c r="C315" s="116" t="s">
        <v>323</v>
      </c>
      <c r="D315" s="117"/>
      <c r="E315" s="118">
        <v>0</v>
      </c>
      <c r="F315" s="118"/>
      <c r="G315" s="118"/>
      <c r="H315" s="118">
        <v>5781.25</v>
      </c>
      <c r="I315" s="119">
        <v>0</v>
      </c>
      <c r="J315" s="119"/>
    </row>
    <row r="316" spans="1:10" s="139" customFormat="1" ht="27" customHeight="1" x14ac:dyDescent="0.2">
      <c r="A316" s="111"/>
      <c r="B316" s="111">
        <v>4</v>
      </c>
      <c r="C316" s="111" t="s">
        <v>150</v>
      </c>
      <c r="D316" s="140"/>
      <c r="E316" s="120">
        <f>E317</f>
        <v>70325</v>
      </c>
      <c r="F316" s="120">
        <f>F317</f>
        <v>0</v>
      </c>
      <c r="G316" s="120"/>
      <c r="H316" s="120">
        <f>H317</f>
        <v>0</v>
      </c>
      <c r="I316" s="121">
        <v>0</v>
      </c>
      <c r="J316" s="121">
        <v>0</v>
      </c>
    </row>
    <row r="317" spans="1:10" s="139" customFormat="1" ht="27" customHeight="1" x14ac:dyDescent="0.2">
      <c r="A317" s="111"/>
      <c r="B317" s="111">
        <v>42</v>
      </c>
      <c r="C317" s="111" t="s">
        <v>150</v>
      </c>
      <c r="D317" s="140"/>
      <c r="E317" s="120">
        <f>E318</f>
        <v>70325</v>
      </c>
      <c r="F317" s="120">
        <f>F318</f>
        <v>0</v>
      </c>
      <c r="G317" s="120"/>
      <c r="H317" s="120">
        <f>H318</f>
        <v>0</v>
      </c>
      <c r="I317" s="121">
        <v>0</v>
      </c>
      <c r="J317" s="121">
        <v>0</v>
      </c>
    </row>
    <row r="318" spans="1:10" s="139" customFormat="1" ht="27" customHeight="1" x14ac:dyDescent="0.2">
      <c r="A318" s="111"/>
      <c r="B318" s="111">
        <v>422</v>
      </c>
      <c r="C318" s="111" t="s">
        <v>18</v>
      </c>
      <c r="D318" s="140"/>
      <c r="E318" s="120">
        <f>SUM(E319:E321)</f>
        <v>70325</v>
      </c>
      <c r="F318" s="120">
        <v>0</v>
      </c>
      <c r="G318" s="120"/>
      <c r="H318" s="120">
        <f>SUM(H319:H321)</f>
        <v>0</v>
      </c>
      <c r="I318" s="121">
        <v>0</v>
      </c>
      <c r="J318" s="121">
        <v>0</v>
      </c>
    </row>
    <row r="319" spans="1:10" ht="27" customHeight="1" x14ac:dyDescent="0.2">
      <c r="A319" s="116"/>
      <c r="B319" s="116">
        <v>4221</v>
      </c>
      <c r="C319" s="116" t="s">
        <v>274</v>
      </c>
      <c r="D319" s="117"/>
      <c r="E319" s="118">
        <v>22500</v>
      </c>
      <c r="F319" s="118"/>
      <c r="G319" s="118"/>
      <c r="H319" s="118">
        <v>0</v>
      </c>
      <c r="I319" s="119">
        <v>0</v>
      </c>
      <c r="J319" s="119"/>
    </row>
    <row r="320" spans="1:10" ht="27" customHeight="1" x14ac:dyDescent="0.2">
      <c r="A320" s="116"/>
      <c r="B320" s="116">
        <v>4222</v>
      </c>
      <c r="C320" s="116" t="s">
        <v>262</v>
      </c>
      <c r="D320" s="117"/>
      <c r="E320" s="118">
        <v>47825</v>
      </c>
      <c r="F320" s="118"/>
      <c r="G320" s="118"/>
      <c r="H320" s="118">
        <v>0</v>
      </c>
      <c r="I320" s="119">
        <v>0</v>
      </c>
      <c r="J320" s="119"/>
    </row>
    <row r="321" spans="1:10" ht="27" customHeight="1" x14ac:dyDescent="0.2">
      <c r="A321" s="116"/>
      <c r="B321" s="116">
        <v>4227</v>
      </c>
      <c r="C321" s="116" t="s">
        <v>28</v>
      </c>
      <c r="D321" s="117"/>
      <c r="E321" s="118">
        <v>0</v>
      </c>
      <c r="F321" s="118"/>
      <c r="G321" s="118"/>
      <c r="H321" s="118">
        <v>0</v>
      </c>
      <c r="I321" s="119">
        <v>0</v>
      </c>
      <c r="J321" s="119"/>
    </row>
    <row r="322" spans="1:10" ht="27" customHeight="1" x14ac:dyDescent="0.2">
      <c r="A322" s="108">
        <v>9108</v>
      </c>
      <c r="B322" s="109" t="s">
        <v>2</v>
      </c>
      <c r="C322" s="108" t="s">
        <v>269</v>
      </c>
      <c r="D322" s="109"/>
      <c r="E322" s="100">
        <f>E323+E335</f>
        <v>76019.600000000006</v>
      </c>
      <c r="F322" s="100">
        <f>F323+F335</f>
        <v>161579.28</v>
      </c>
      <c r="G322" s="100"/>
      <c r="H322" s="100">
        <f>H323+H335</f>
        <v>161579.28</v>
      </c>
      <c r="I322" s="110">
        <v>0</v>
      </c>
      <c r="J322" s="110">
        <f>H322/F322*100</f>
        <v>100</v>
      </c>
    </row>
    <row r="323" spans="1:10" s="139" customFormat="1" ht="27" customHeight="1" x14ac:dyDescent="0.2">
      <c r="A323" s="111" t="s">
        <v>270</v>
      </c>
      <c r="B323" s="111" t="s">
        <v>3</v>
      </c>
      <c r="C323" s="111" t="s">
        <v>275</v>
      </c>
      <c r="D323" s="140">
        <v>11001</v>
      </c>
      <c r="E323" s="120">
        <f>E324</f>
        <v>44797.48</v>
      </c>
      <c r="F323" s="120">
        <f>F324</f>
        <v>41397.47</v>
      </c>
      <c r="G323" s="120"/>
      <c r="H323" s="120">
        <f>H324</f>
        <v>41397.47</v>
      </c>
      <c r="I323" s="121">
        <v>0</v>
      </c>
      <c r="J323" s="121">
        <f>H323/F323*100</f>
        <v>100</v>
      </c>
    </row>
    <row r="324" spans="1:10" s="139" customFormat="1" ht="27" customHeight="1" x14ac:dyDescent="0.2">
      <c r="A324" s="111"/>
      <c r="B324" s="111">
        <v>3</v>
      </c>
      <c r="C324" s="111" t="s">
        <v>148</v>
      </c>
      <c r="D324" s="140"/>
      <c r="E324" s="120">
        <f>E325+E332</f>
        <v>44797.48</v>
      </c>
      <c r="F324" s="120">
        <f>F325+F332</f>
        <v>41397.47</v>
      </c>
      <c r="G324" s="120"/>
      <c r="H324" s="120">
        <f>H325+H332</f>
        <v>41397.47</v>
      </c>
      <c r="I324" s="121">
        <v>0</v>
      </c>
      <c r="J324" s="121">
        <f>H324/F324*100</f>
        <v>100</v>
      </c>
    </row>
    <row r="325" spans="1:10" s="139" customFormat="1" ht="27" customHeight="1" x14ac:dyDescent="0.2">
      <c r="A325" s="111"/>
      <c r="B325" s="111">
        <v>31</v>
      </c>
      <c r="C325" s="111" t="s">
        <v>189</v>
      </c>
      <c r="D325" s="140"/>
      <c r="E325" s="120">
        <f>E326+E328+E330</f>
        <v>43228.160000000003</v>
      </c>
      <c r="F325" s="120">
        <f>F326+F328+F330</f>
        <v>40030.06</v>
      </c>
      <c r="G325" s="120"/>
      <c r="H325" s="120">
        <f>H326+H328+H330</f>
        <v>40030.06</v>
      </c>
      <c r="I325" s="121">
        <v>0</v>
      </c>
      <c r="J325" s="121">
        <f>H325/F325*100</f>
        <v>100</v>
      </c>
    </row>
    <row r="326" spans="1:10" s="139" customFormat="1" ht="27" customHeight="1" x14ac:dyDescent="0.2">
      <c r="A326" s="111"/>
      <c r="B326" s="111">
        <v>311</v>
      </c>
      <c r="C326" s="111" t="s">
        <v>190</v>
      </c>
      <c r="D326" s="140"/>
      <c r="E326" s="120">
        <f>E327</f>
        <v>31358.07</v>
      </c>
      <c r="F326" s="120">
        <v>32908.94</v>
      </c>
      <c r="G326" s="120"/>
      <c r="H326" s="120">
        <f>H327</f>
        <v>32908.94</v>
      </c>
      <c r="I326" s="121">
        <v>0</v>
      </c>
      <c r="J326" s="121">
        <f>H326/F326*100</f>
        <v>100</v>
      </c>
    </row>
    <row r="327" spans="1:10" ht="27" customHeight="1" x14ac:dyDescent="0.2">
      <c r="A327" s="116"/>
      <c r="B327" s="116">
        <v>3111</v>
      </c>
      <c r="C327" s="116" t="s">
        <v>191</v>
      </c>
      <c r="D327" s="117"/>
      <c r="E327" s="118">
        <v>31358.07</v>
      </c>
      <c r="F327" s="118"/>
      <c r="G327" s="118"/>
      <c r="H327" s="118">
        <v>32908.94</v>
      </c>
      <c r="I327" s="119">
        <v>0</v>
      </c>
      <c r="J327" s="119"/>
    </row>
    <row r="328" spans="1:10" s="139" customFormat="1" ht="27" customHeight="1" x14ac:dyDescent="0.2">
      <c r="A328" s="111"/>
      <c r="B328" s="111">
        <v>312</v>
      </c>
      <c r="C328" s="111" t="s">
        <v>221</v>
      </c>
      <c r="D328" s="140"/>
      <c r="E328" s="120">
        <f>E329</f>
        <v>6696</v>
      </c>
      <c r="F328" s="120">
        <v>1691.1</v>
      </c>
      <c r="G328" s="120"/>
      <c r="H328" s="120">
        <f>H329</f>
        <v>1691.1</v>
      </c>
      <c r="I328" s="121">
        <v>0</v>
      </c>
      <c r="J328" s="121">
        <f>H328/F328*100</f>
        <v>100</v>
      </c>
    </row>
    <row r="329" spans="1:10" ht="27" customHeight="1" x14ac:dyDescent="0.2">
      <c r="A329" s="116"/>
      <c r="B329" s="116">
        <v>3121</v>
      </c>
      <c r="C329" s="116" t="s">
        <v>221</v>
      </c>
      <c r="D329" s="117"/>
      <c r="E329" s="118">
        <v>6696</v>
      </c>
      <c r="F329" s="118"/>
      <c r="G329" s="118"/>
      <c r="H329" s="118">
        <v>1691.1</v>
      </c>
      <c r="I329" s="119">
        <v>0</v>
      </c>
      <c r="J329" s="119"/>
    </row>
    <row r="330" spans="1:10" s="139" customFormat="1" ht="27" customHeight="1" x14ac:dyDescent="0.2">
      <c r="A330" s="111"/>
      <c r="B330" s="111">
        <v>313</v>
      </c>
      <c r="C330" s="111" t="s">
        <v>193</v>
      </c>
      <c r="D330" s="140"/>
      <c r="E330" s="120">
        <f>E331</f>
        <v>5174.09</v>
      </c>
      <c r="F330" s="120">
        <v>5430.02</v>
      </c>
      <c r="G330" s="120"/>
      <c r="H330" s="120">
        <f>H331</f>
        <v>5430.02</v>
      </c>
      <c r="I330" s="121">
        <v>0</v>
      </c>
      <c r="J330" s="121">
        <f>H330/F330*100</f>
        <v>100</v>
      </c>
    </row>
    <row r="331" spans="1:10" s="139" customFormat="1" ht="27" customHeight="1" x14ac:dyDescent="0.2">
      <c r="A331" s="111"/>
      <c r="B331" s="116">
        <v>3132</v>
      </c>
      <c r="C331" s="116" t="s">
        <v>194</v>
      </c>
      <c r="D331" s="117"/>
      <c r="E331" s="118">
        <v>5174.09</v>
      </c>
      <c r="F331" s="118"/>
      <c r="G331" s="118"/>
      <c r="H331" s="118">
        <v>5430.02</v>
      </c>
      <c r="I331" s="121">
        <v>0</v>
      </c>
      <c r="J331" s="121">
        <v>0</v>
      </c>
    </row>
    <row r="332" spans="1:10" s="139" customFormat="1" ht="27" customHeight="1" x14ac:dyDescent="0.2">
      <c r="A332" s="111"/>
      <c r="B332" s="111">
        <v>32</v>
      </c>
      <c r="C332" s="111" t="s">
        <v>147</v>
      </c>
      <c r="D332" s="140"/>
      <c r="E332" s="120">
        <f>E333</f>
        <v>1569.32</v>
      </c>
      <c r="F332" s="120">
        <v>1367.41</v>
      </c>
      <c r="G332" s="120"/>
      <c r="H332" s="120">
        <f>H333</f>
        <v>1367.41</v>
      </c>
      <c r="I332" s="121">
        <v>0</v>
      </c>
      <c r="J332" s="121">
        <f>H332/F332*100</f>
        <v>100</v>
      </c>
    </row>
    <row r="333" spans="1:10" s="139" customFormat="1" ht="27" customHeight="1" x14ac:dyDescent="0.2">
      <c r="A333" s="111"/>
      <c r="B333" s="111">
        <v>321</v>
      </c>
      <c r="C333" s="111" t="s">
        <v>5</v>
      </c>
      <c r="D333" s="140"/>
      <c r="E333" s="120">
        <f>E334</f>
        <v>1569.32</v>
      </c>
      <c r="F333" s="120">
        <v>1367</v>
      </c>
      <c r="G333" s="120"/>
      <c r="H333" s="120">
        <f>H334</f>
        <v>1367.41</v>
      </c>
      <c r="I333" s="121">
        <v>0</v>
      </c>
      <c r="J333" s="121">
        <f>H333/F333*100</f>
        <v>100.02999268471105</v>
      </c>
    </row>
    <row r="334" spans="1:10" ht="27" customHeight="1" x14ac:dyDescent="0.2">
      <c r="A334" s="116"/>
      <c r="B334" s="116">
        <v>3212</v>
      </c>
      <c r="C334" s="116" t="s">
        <v>209</v>
      </c>
      <c r="D334" s="117"/>
      <c r="E334" s="118">
        <v>1569.32</v>
      </c>
      <c r="F334" s="118"/>
      <c r="G334" s="118"/>
      <c r="H334" s="118">
        <v>1367.41</v>
      </c>
      <c r="I334" s="119">
        <v>0</v>
      </c>
      <c r="J334" s="119"/>
    </row>
    <row r="335" spans="1:10" s="139" customFormat="1" ht="27" customHeight="1" x14ac:dyDescent="0.2">
      <c r="A335" s="111"/>
      <c r="B335" s="111" t="s">
        <v>3</v>
      </c>
      <c r="C335" s="111" t="s">
        <v>271</v>
      </c>
      <c r="D335" s="140">
        <v>51100</v>
      </c>
      <c r="E335" s="120">
        <f>E336</f>
        <v>31222.12</v>
      </c>
      <c r="F335" s="120">
        <f>F336</f>
        <v>120181.81</v>
      </c>
      <c r="G335" s="120"/>
      <c r="H335" s="120">
        <f>H336</f>
        <v>120181.81</v>
      </c>
      <c r="I335" s="121">
        <v>0</v>
      </c>
      <c r="J335" s="121">
        <f>H335/F335*100</f>
        <v>100</v>
      </c>
    </row>
    <row r="336" spans="1:10" s="139" customFormat="1" ht="27" customHeight="1" x14ac:dyDescent="0.2">
      <c r="A336" s="111"/>
      <c r="B336" s="111">
        <v>3</v>
      </c>
      <c r="C336" s="111" t="s">
        <v>148</v>
      </c>
      <c r="D336" s="140"/>
      <c r="E336" s="120">
        <f>E337+E344</f>
        <v>31222.12</v>
      </c>
      <c r="F336" s="120">
        <f>F337+F344</f>
        <v>120181.81</v>
      </c>
      <c r="G336" s="120"/>
      <c r="H336" s="120">
        <f>H337+H344</f>
        <v>120181.81</v>
      </c>
      <c r="I336" s="121">
        <v>0</v>
      </c>
      <c r="J336" s="121">
        <v>100</v>
      </c>
    </row>
    <row r="337" spans="1:10" s="139" customFormat="1" ht="27" customHeight="1" x14ac:dyDescent="0.2">
      <c r="A337" s="111"/>
      <c r="B337" s="111">
        <v>31</v>
      </c>
      <c r="C337" s="111" t="s">
        <v>189</v>
      </c>
      <c r="D337" s="140"/>
      <c r="E337" s="120">
        <f>E338+E340+E342</f>
        <v>30292.32</v>
      </c>
      <c r="F337" s="120">
        <f>F338+F340+F342</f>
        <v>115422.83</v>
      </c>
      <c r="G337" s="120"/>
      <c r="H337" s="120">
        <f>H338+H340+H342</f>
        <v>115422.83</v>
      </c>
      <c r="I337" s="121">
        <v>0</v>
      </c>
      <c r="J337" s="121">
        <v>100</v>
      </c>
    </row>
    <row r="338" spans="1:10" s="139" customFormat="1" ht="27" customHeight="1" x14ac:dyDescent="0.2">
      <c r="A338" s="111"/>
      <c r="B338" s="111">
        <v>311</v>
      </c>
      <c r="C338" s="111" t="s">
        <v>190</v>
      </c>
      <c r="D338" s="140"/>
      <c r="E338" s="120">
        <f>E339</f>
        <v>22736.75</v>
      </c>
      <c r="F338" s="120">
        <v>95376.77</v>
      </c>
      <c r="G338" s="120"/>
      <c r="H338" s="120">
        <f>H339</f>
        <v>95376.77</v>
      </c>
      <c r="I338" s="121">
        <v>0</v>
      </c>
      <c r="J338" s="121">
        <v>100</v>
      </c>
    </row>
    <row r="339" spans="1:10" ht="27" customHeight="1" x14ac:dyDescent="0.2">
      <c r="A339" s="116"/>
      <c r="B339" s="116">
        <v>3111</v>
      </c>
      <c r="C339" s="116" t="s">
        <v>191</v>
      </c>
      <c r="D339" s="117"/>
      <c r="E339" s="118">
        <v>22736.75</v>
      </c>
      <c r="F339" s="118"/>
      <c r="G339" s="118"/>
      <c r="H339" s="118">
        <v>95376.77</v>
      </c>
      <c r="I339" s="119">
        <v>0</v>
      </c>
      <c r="J339" s="119"/>
    </row>
    <row r="340" spans="1:10" s="139" customFormat="1" ht="27" customHeight="1" x14ac:dyDescent="0.2">
      <c r="A340" s="111"/>
      <c r="B340" s="111">
        <v>312</v>
      </c>
      <c r="C340" s="111" t="s">
        <v>221</v>
      </c>
      <c r="D340" s="140"/>
      <c r="E340" s="120">
        <f>E341</f>
        <v>3804</v>
      </c>
      <c r="F340" s="120">
        <v>4308.8999999999996</v>
      </c>
      <c r="G340" s="120"/>
      <c r="H340" s="120">
        <f>H341</f>
        <v>4308.8999999999996</v>
      </c>
      <c r="I340" s="121">
        <v>0</v>
      </c>
      <c r="J340" s="121">
        <f>H340/F340*100</f>
        <v>100</v>
      </c>
    </row>
    <row r="341" spans="1:10" s="139" customFormat="1" ht="27" customHeight="1" x14ac:dyDescent="0.2">
      <c r="A341" s="111"/>
      <c r="B341" s="116">
        <v>3121</v>
      </c>
      <c r="C341" s="116" t="s">
        <v>221</v>
      </c>
      <c r="D341" s="117"/>
      <c r="E341" s="118">
        <v>3804</v>
      </c>
      <c r="F341" s="118"/>
      <c r="G341" s="118"/>
      <c r="H341" s="118">
        <v>4308.8999999999996</v>
      </c>
      <c r="I341" s="121">
        <v>0</v>
      </c>
      <c r="J341" s="121">
        <v>0</v>
      </c>
    </row>
    <row r="342" spans="1:10" s="139" customFormat="1" ht="27" customHeight="1" x14ac:dyDescent="0.2">
      <c r="A342" s="111"/>
      <c r="B342" s="111">
        <v>313</v>
      </c>
      <c r="C342" s="111" t="s">
        <v>193</v>
      </c>
      <c r="D342" s="140"/>
      <c r="E342" s="120">
        <f>E343</f>
        <v>3751.57</v>
      </c>
      <c r="F342" s="120">
        <v>15737.16</v>
      </c>
      <c r="G342" s="120"/>
      <c r="H342" s="120">
        <f>H343</f>
        <v>15737.16</v>
      </c>
      <c r="I342" s="121">
        <v>0</v>
      </c>
      <c r="J342" s="121">
        <f>H342/F342*100</f>
        <v>100</v>
      </c>
    </row>
    <row r="343" spans="1:10" ht="27" customHeight="1" x14ac:dyDescent="0.2">
      <c r="A343" s="116"/>
      <c r="B343" s="116">
        <v>3132</v>
      </c>
      <c r="C343" s="116" t="s">
        <v>194</v>
      </c>
      <c r="D343" s="117"/>
      <c r="E343" s="118">
        <v>3751.57</v>
      </c>
      <c r="F343" s="118"/>
      <c r="G343" s="118"/>
      <c r="H343" s="118">
        <v>15737.16</v>
      </c>
      <c r="I343" s="119">
        <v>0</v>
      </c>
      <c r="J343" s="119"/>
    </row>
    <row r="344" spans="1:10" s="139" customFormat="1" ht="27" customHeight="1" x14ac:dyDescent="0.2">
      <c r="A344" s="111"/>
      <c r="B344" s="111">
        <v>32</v>
      </c>
      <c r="C344" s="111" t="s">
        <v>147</v>
      </c>
      <c r="D344" s="140"/>
      <c r="E344" s="120">
        <f>E345</f>
        <v>929.8</v>
      </c>
      <c r="F344" s="120">
        <v>4758.9799999999996</v>
      </c>
      <c r="G344" s="120"/>
      <c r="H344" s="120">
        <f>H345</f>
        <v>4758.9799999999996</v>
      </c>
      <c r="I344" s="121">
        <v>0</v>
      </c>
      <c r="J344" s="121">
        <f>H344/F344*100</f>
        <v>100</v>
      </c>
    </row>
    <row r="345" spans="1:10" s="139" customFormat="1" ht="27" customHeight="1" x14ac:dyDescent="0.2">
      <c r="A345" s="111"/>
      <c r="B345" s="111">
        <v>321</v>
      </c>
      <c r="C345" s="111" t="s">
        <v>5</v>
      </c>
      <c r="D345" s="140"/>
      <c r="E345" s="120">
        <f>E346</f>
        <v>929.8</v>
      </c>
      <c r="F345" s="120">
        <v>4758.9799999999996</v>
      </c>
      <c r="G345" s="120"/>
      <c r="H345" s="120">
        <f>H346</f>
        <v>4758.9799999999996</v>
      </c>
      <c r="I345" s="121">
        <v>0</v>
      </c>
      <c r="J345" s="121">
        <v>0</v>
      </c>
    </row>
    <row r="346" spans="1:10" ht="27" customHeight="1" x14ac:dyDescent="0.2">
      <c r="A346" s="116"/>
      <c r="B346" s="116">
        <v>3212</v>
      </c>
      <c r="C346" s="116" t="s">
        <v>209</v>
      </c>
      <c r="D346" s="117"/>
      <c r="E346" s="118">
        <v>929.8</v>
      </c>
      <c r="F346" s="118"/>
      <c r="G346" s="118"/>
      <c r="H346" s="118">
        <v>4758.9799999999996</v>
      </c>
      <c r="I346" s="119">
        <v>0</v>
      </c>
      <c r="J346" s="119"/>
    </row>
    <row r="347" spans="1:10" s="139" customFormat="1" ht="27" customHeight="1" x14ac:dyDescent="0.2">
      <c r="A347" s="158">
        <v>9211</v>
      </c>
      <c r="B347" s="159" t="s">
        <v>2</v>
      </c>
      <c r="C347" s="158" t="s">
        <v>319</v>
      </c>
      <c r="D347" s="159"/>
      <c r="E347" s="160">
        <v>0</v>
      </c>
      <c r="F347" s="160">
        <f>F348+F360</f>
        <v>93506</v>
      </c>
      <c r="G347" s="160"/>
      <c r="H347" s="160">
        <f>H348+H360</f>
        <v>74530.81</v>
      </c>
      <c r="I347" s="161">
        <v>0</v>
      </c>
      <c r="J347" s="161">
        <f>H347/F347*100</f>
        <v>79.706981370179449</v>
      </c>
    </row>
    <row r="348" spans="1:10" s="139" customFormat="1" ht="27" customHeight="1" x14ac:dyDescent="0.2">
      <c r="A348" s="111" t="s">
        <v>339</v>
      </c>
      <c r="B348" s="111" t="s">
        <v>3</v>
      </c>
      <c r="C348" s="111" t="s">
        <v>320</v>
      </c>
      <c r="D348" s="140">
        <v>11001</v>
      </c>
      <c r="E348" s="120">
        <v>0</v>
      </c>
      <c r="F348" s="120">
        <f>F349</f>
        <v>71584</v>
      </c>
      <c r="G348" s="120"/>
      <c r="H348" s="120">
        <f>H349</f>
        <v>52608.81</v>
      </c>
      <c r="I348" s="121">
        <v>0</v>
      </c>
      <c r="J348" s="121">
        <f>H348/F348*100</f>
        <v>73.492414506034862</v>
      </c>
    </row>
    <row r="349" spans="1:10" s="139" customFormat="1" ht="27" customHeight="1" x14ac:dyDescent="0.2">
      <c r="A349" s="111"/>
      <c r="B349" s="111">
        <v>3</v>
      </c>
      <c r="C349" s="111" t="s">
        <v>148</v>
      </c>
      <c r="D349" s="140"/>
      <c r="E349" s="120">
        <v>0</v>
      </c>
      <c r="F349" s="120">
        <f>F350+F357</f>
        <v>71584</v>
      </c>
      <c r="G349" s="120"/>
      <c r="H349" s="120">
        <f>H350+H357</f>
        <v>52608.81</v>
      </c>
      <c r="I349" s="121">
        <v>0</v>
      </c>
      <c r="J349" s="121">
        <f>H349/F349*100</f>
        <v>73.492414506034862</v>
      </c>
    </row>
    <row r="350" spans="1:10" s="139" customFormat="1" ht="27" customHeight="1" x14ac:dyDescent="0.2">
      <c r="A350" s="111"/>
      <c r="B350" s="111">
        <v>31</v>
      </c>
      <c r="C350" s="111" t="s">
        <v>189</v>
      </c>
      <c r="D350" s="140"/>
      <c r="E350" s="120">
        <v>0</v>
      </c>
      <c r="F350" s="120">
        <f>F351+F353+F355</f>
        <v>67557</v>
      </c>
      <c r="G350" s="120"/>
      <c r="H350" s="120">
        <f>H351+H353+H355</f>
        <v>49001.71</v>
      </c>
      <c r="I350" s="121">
        <v>0</v>
      </c>
      <c r="J350" s="121">
        <f>H350/F350*100</f>
        <v>72.533875098065337</v>
      </c>
    </row>
    <row r="351" spans="1:10" s="139" customFormat="1" ht="27" customHeight="1" x14ac:dyDescent="0.2">
      <c r="A351" s="111"/>
      <c r="B351" s="111">
        <v>311</v>
      </c>
      <c r="C351" s="111" t="s">
        <v>190</v>
      </c>
      <c r="D351" s="140"/>
      <c r="E351" s="120">
        <v>0</v>
      </c>
      <c r="F351" s="120">
        <v>49922</v>
      </c>
      <c r="G351" s="120"/>
      <c r="H351" s="120">
        <f>H352</f>
        <v>36005.879999999997</v>
      </c>
      <c r="I351" s="121">
        <v>0</v>
      </c>
      <c r="J351" s="121">
        <f>H351/F351*100</f>
        <v>72.124273867232887</v>
      </c>
    </row>
    <row r="352" spans="1:10" s="139" customFormat="1" ht="27" customHeight="1" x14ac:dyDescent="0.2">
      <c r="A352" s="111"/>
      <c r="B352" s="116">
        <v>3111</v>
      </c>
      <c r="C352" s="116" t="s">
        <v>191</v>
      </c>
      <c r="D352" s="117"/>
      <c r="E352" s="118">
        <v>0</v>
      </c>
      <c r="F352" s="118"/>
      <c r="G352" s="118"/>
      <c r="H352" s="118">
        <v>36005.879999999997</v>
      </c>
      <c r="I352" s="119">
        <v>0</v>
      </c>
      <c r="J352" s="119"/>
    </row>
    <row r="353" spans="1:10" s="139" customFormat="1" ht="27" customHeight="1" x14ac:dyDescent="0.2">
      <c r="A353" s="111"/>
      <c r="B353" s="111">
        <v>312</v>
      </c>
      <c r="C353" s="111" t="s">
        <v>221</v>
      </c>
      <c r="D353" s="140"/>
      <c r="E353" s="120">
        <v>0</v>
      </c>
      <c r="F353" s="120">
        <v>9417</v>
      </c>
      <c r="G353" s="120"/>
      <c r="H353" s="120">
        <f>H354</f>
        <v>7054.86</v>
      </c>
      <c r="I353" s="121">
        <v>0</v>
      </c>
      <c r="J353" s="121">
        <f>H353/F353*100</f>
        <v>74.916215355208664</v>
      </c>
    </row>
    <row r="354" spans="1:10" s="139" customFormat="1" ht="27" customHeight="1" x14ac:dyDescent="0.2">
      <c r="A354" s="111"/>
      <c r="B354" s="116">
        <v>3121</v>
      </c>
      <c r="C354" s="116" t="s">
        <v>221</v>
      </c>
      <c r="D354" s="117"/>
      <c r="E354" s="118">
        <v>0</v>
      </c>
      <c r="F354" s="118"/>
      <c r="G354" s="118"/>
      <c r="H354" s="118">
        <v>7054.86</v>
      </c>
      <c r="I354" s="121">
        <v>0</v>
      </c>
      <c r="J354" s="121">
        <v>0</v>
      </c>
    </row>
    <row r="355" spans="1:10" s="139" customFormat="1" ht="27" customHeight="1" x14ac:dyDescent="0.2">
      <c r="A355" s="111"/>
      <c r="B355" s="111">
        <v>313</v>
      </c>
      <c r="C355" s="111" t="s">
        <v>193</v>
      </c>
      <c r="D355" s="140"/>
      <c r="E355" s="120">
        <v>0</v>
      </c>
      <c r="F355" s="120">
        <v>8218</v>
      </c>
      <c r="G355" s="120"/>
      <c r="H355" s="120">
        <f>H356</f>
        <v>5940.97</v>
      </c>
      <c r="I355" s="121">
        <v>0</v>
      </c>
      <c r="J355" s="121">
        <f>H355/F355*100</f>
        <v>72.292163543441234</v>
      </c>
    </row>
    <row r="356" spans="1:10" ht="27" customHeight="1" x14ac:dyDescent="0.2">
      <c r="A356" s="116"/>
      <c r="B356" s="116">
        <v>3132</v>
      </c>
      <c r="C356" s="116" t="s">
        <v>194</v>
      </c>
      <c r="D356" s="117"/>
      <c r="E356" s="118">
        <v>0</v>
      </c>
      <c r="F356" s="118"/>
      <c r="G356" s="118"/>
      <c r="H356" s="118">
        <v>5940.97</v>
      </c>
      <c r="I356" s="119">
        <v>0</v>
      </c>
      <c r="J356" s="119"/>
    </row>
    <row r="357" spans="1:10" s="139" customFormat="1" ht="27" customHeight="1" x14ac:dyDescent="0.2">
      <c r="A357" s="111"/>
      <c r="B357" s="111">
        <v>32</v>
      </c>
      <c r="C357" s="111" t="s">
        <v>147</v>
      </c>
      <c r="D357" s="140"/>
      <c r="E357" s="120">
        <v>0</v>
      </c>
      <c r="F357" s="120">
        <f>F358</f>
        <v>4027</v>
      </c>
      <c r="G357" s="120"/>
      <c r="H357" s="120">
        <f>H358</f>
        <v>3607.1</v>
      </c>
      <c r="I357" s="121">
        <v>0</v>
      </c>
      <c r="J357" s="121">
        <f>H357/F357*100</f>
        <v>89.572883039483486</v>
      </c>
    </row>
    <row r="358" spans="1:10" s="139" customFormat="1" ht="27" customHeight="1" x14ac:dyDescent="0.2">
      <c r="A358" s="111"/>
      <c r="B358" s="111">
        <v>321</v>
      </c>
      <c r="C358" s="111" t="s">
        <v>5</v>
      </c>
      <c r="D358" s="140"/>
      <c r="E358" s="120">
        <v>0</v>
      </c>
      <c r="F358" s="120">
        <v>4027</v>
      </c>
      <c r="G358" s="120"/>
      <c r="H358" s="120">
        <f>H359</f>
        <v>3607.1</v>
      </c>
      <c r="I358" s="121">
        <v>0</v>
      </c>
      <c r="J358" s="121">
        <f>H358/F358*100</f>
        <v>89.572883039483486</v>
      </c>
    </row>
    <row r="359" spans="1:10" ht="27" customHeight="1" x14ac:dyDescent="0.2">
      <c r="A359" s="116"/>
      <c r="B359" s="116">
        <v>3212</v>
      </c>
      <c r="C359" s="116" t="s">
        <v>209</v>
      </c>
      <c r="D359" s="117"/>
      <c r="E359" s="118">
        <v>0</v>
      </c>
      <c r="F359" s="118"/>
      <c r="G359" s="118"/>
      <c r="H359" s="118">
        <v>3607.1</v>
      </c>
      <c r="I359" s="119">
        <v>0</v>
      </c>
      <c r="J359" s="119"/>
    </row>
    <row r="360" spans="1:10" s="139" customFormat="1" ht="27" customHeight="1" x14ac:dyDescent="0.2">
      <c r="A360" s="111"/>
      <c r="B360" s="111" t="s">
        <v>3</v>
      </c>
      <c r="C360" s="111" t="s">
        <v>271</v>
      </c>
      <c r="D360" s="140">
        <v>51100</v>
      </c>
      <c r="E360" s="120">
        <v>0</v>
      </c>
      <c r="F360" s="120">
        <f>F361</f>
        <v>21922</v>
      </c>
      <c r="G360" s="120"/>
      <c r="H360" s="120">
        <f>H361</f>
        <v>21922</v>
      </c>
      <c r="I360" s="121">
        <v>0</v>
      </c>
      <c r="J360" s="121">
        <f>H360/F360*100</f>
        <v>100</v>
      </c>
    </row>
    <row r="361" spans="1:10" s="139" customFormat="1" ht="27" customHeight="1" x14ac:dyDescent="0.2">
      <c r="A361" s="111"/>
      <c r="B361" s="111">
        <v>3</v>
      </c>
      <c r="C361" s="111" t="s">
        <v>148</v>
      </c>
      <c r="D361" s="140"/>
      <c r="E361" s="120">
        <v>0</v>
      </c>
      <c r="F361" s="120">
        <f>F362+F369</f>
        <v>21922</v>
      </c>
      <c r="G361" s="120"/>
      <c r="H361" s="120">
        <f>H362+H369</f>
        <v>21922</v>
      </c>
      <c r="I361" s="121">
        <v>0</v>
      </c>
      <c r="J361" s="121">
        <f>H361/F361*100</f>
        <v>100</v>
      </c>
    </row>
    <row r="362" spans="1:10" s="139" customFormat="1" ht="27" customHeight="1" x14ac:dyDescent="0.2">
      <c r="A362" s="111"/>
      <c r="B362" s="111">
        <v>31</v>
      </c>
      <c r="C362" s="111" t="s">
        <v>189</v>
      </c>
      <c r="D362" s="140"/>
      <c r="E362" s="120">
        <v>0</v>
      </c>
      <c r="F362" s="120">
        <v>20684</v>
      </c>
      <c r="G362" s="120"/>
      <c r="H362" s="120">
        <f>H363+H365+H367</f>
        <v>20683.55</v>
      </c>
      <c r="I362" s="121">
        <v>0</v>
      </c>
      <c r="J362" s="121">
        <f>H362/F362*100</f>
        <v>99.997824405337454</v>
      </c>
    </row>
    <row r="363" spans="1:10" s="139" customFormat="1" ht="27" customHeight="1" x14ac:dyDescent="0.2">
      <c r="A363" s="111"/>
      <c r="B363" s="111">
        <v>311</v>
      </c>
      <c r="C363" s="111" t="s">
        <v>190</v>
      </c>
      <c r="D363" s="140"/>
      <c r="E363" s="120">
        <v>0</v>
      </c>
      <c r="F363" s="120">
        <v>15284</v>
      </c>
      <c r="G363" s="120"/>
      <c r="H363" s="120">
        <f>H364</f>
        <v>15284.3</v>
      </c>
      <c r="I363" s="121">
        <v>0</v>
      </c>
      <c r="J363" s="121">
        <f>H363/F363*100</f>
        <v>100.00196283695367</v>
      </c>
    </row>
    <row r="364" spans="1:10" ht="27" customHeight="1" x14ac:dyDescent="0.2">
      <c r="A364" s="116"/>
      <c r="B364" s="116">
        <v>3111</v>
      </c>
      <c r="C364" s="116" t="s">
        <v>191</v>
      </c>
      <c r="D364" s="117"/>
      <c r="E364" s="118">
        <v>0</v>
      </c>
      <c r="F364" s="118"/>
      <c r="G364" s="118"/>
      <c r="H364" s="118">
        <v>15284.3</v>
      </c>
      <c r="I364" s="119">
        <v>0</v>
      </c>
      <c r="J364" s="119"/>
    </row>
    <row r="365" spans="1:10" s="139" customFormat="1" ht="27" customHeight="1" x14ac:dyDescent="0.2">
      <c r="A365" s="111"/>
      <c r="B365" s="111">
        <v>312</v>
      </c>
      <c r="C365" s="111" t="s">
        <v>221</v>
      </c>
      <c r="D365" s="140"/>
      <c r="E365" s="120">
        <v>0</v>
      </c>
      <c r="F365" s="120">
        <v>2883</v>
      </c>
      <c r="G365" s="120"/>
      <c r="H365" s="120">
        <f>H366</f>
        <v>2883.1</v>
      </c>
      <c r="I365" s="121">
        <v>0</v>
      </c>
      <c r="J365" s="121">
        <f>H365/F365*100</f>
        <v>100.00346860908775</v>
      </c>
    </row>
    <row r="366" spans="1:10" s="139" customFormat="1" ht="27" customHeight="1" x14ac:dyDescent="0.2">
      <c r="A366" s="111"/>
      <c r="B366" s="116">
        <v>3121</v>
      </c>
      <c r="C366" s="116" t="s">
        <v>221</v>
      </c>
      <c r="D366" s="117"/>
      <c r="E366" s="118">
        <v>0</v>
      </c>
      <c r="F366" s="118"/>
      <c r="G366" s="118"/>
      <c r="H366" s="118">
        <v>2883.1</v>
      </c>
      <c r="I366" s="119">
        <v>0</v>
      </c>
      <c r="J366" s="121"/>
    </row>
    <row r="367" spans="1:10" s="139" customFormat="1" ht="27" customHeight="1" x14ac:dyDescent="0.2">
      <c r="A367" s="111"/>
      <c r="B367" s="111">
        <v>313</v>
      </c>
      <c r="C367" s="111" t="s">
        <v>193</v>
      </c>
      <c r="D367" s="140"/>
      <c r="E367" s="120">
        <v>0</v>
      </c>
      <c r="F367" s="120">
        <v>2516</v>
      </c>
      <c r="G367" s="120"/>
      <c r="H367" s="120">
        <f>H368</f>
        <v>2516.15</v>
      </c>
      <c r="I367" s="121">
        <v>0</v>
      </c>
      <c r="J367" s="121">
        <f>H367/F367*100</f>
        <v>100.00596184419715</v>
      </c>
    </row>
    <row r="368" spans="1:10" s="139" customFormat="1" ht="27" customHeight="1" x14ac:dyDescent="0.2">
      <c r="A368" s="111"/>
      <c r="B368" s="116">
        <v>3132</v>
      </c>
      <c r="C368" s="116" t="s">
        <v>194</v>
      </c>
      <c r="D368" s="117"/>
      <c r="E368" s="118">
        <v>0</v>
      </c>
      <c r="F368" s="118"/>
      <c r="G368" s="118"/>
      <c r="H368" s="118">
        <v>2516.15</v>
      </c>
      <c r="I368" s="119">
        <v>0</v>
      </c>
      <c r="J368" s="121"/>
    </row>
    <row r="369" spans="1:10" s="139" customFormat="1" ht="27" customHeight="1" x14ac:dyDescent="0.2">
      <c r="A369" s="111"/>
      <c r="B369" s="111">
        <v>32</v>
      </c>
      <c r="C369" s="111" t="s">
        <v>147</v>
      </c>
      <c r="D369" s="140"/>
      <c r="E369" s="120">
        <v>0</v>
      </c>
      <c r="F369" s="120">
        <f>F370</f>
        <v>1238</v>
      </c>
      <c r="G369" s="120"/>
      <c r="H369" s="120">
        <f>H370</f>
        <v>1238.45</v>
      </c>
      <c r="I369" s="121">
        <v>0</v>
      </c>
      <c r="J369" s="121">
        <f>H369/F369*100</f>
        <v>100.03634894991922</v>
      </c>
    </row>
    <row r="370" spans="1:10" s="139" customFormat="1" ht="27" customHeight="1" x14ac:dyDescent="0.2">
      <c r="A370" s="111"/>
      <c r="B370" s="111">
        <v>321</v>
      </c>
      <c r="C370" s="111" t="s">
        <v>5</v>
      </c>
      <c r="D370" s="140"/>
      <c r="E370" s="120">
        <v>0</v>
      </c>
      <c r="F370" s="120">
        <v>1238</v>
      </c>
      <c r="G370" s="120"/>
      <c r="H370" s="120">
        <f>H371</f>
        <v>1238.45</v>
      </c>
      <c r="I370" s="121">
        <v>0</v>
      </c>
      <c r="J370" s="121">
        <f>H370/F370*100</f>
        <v>100.03634894991922</v>
      </c>
    </row>
    <row r="371" spans="1:10" s="139" customFormat="1" ht="27" customHeight="1" x14ac:dyDescent="0.2">
      <c r="A371" s="111"/>
      <c r="B371" s="116">
        <v>3212</v>
      </c>
      <c r="C371" s="116" t="s">
        <v>209</v>
      </c>
      <c r="D371" s="117"/>
      <c r="E371" s="118">
        <v>0</v>
      </c>
      <c r="F371" s="118"/>
      <c r="G371" s="118"/>
      <c r="H371" s="118">
        <v>1238.45</v>
      </c>
      <c r="I371" s="119">
        <v>0</v>
      </c>
      <c r="J371" s="121"/>
    </row>
    <row r="372" spans="1:10" ht="27" customHeight="1" x14ac:dyDescent="0.2">
      <c r="A372" s="98" t="s">
        <v>342</v>
      </c>
      <c r="H372" s="123" t="s">
        <v>291</v>
      </c>
    </row>
    <row r="373" spans="1:10" ht="27" customHeight="1" x14ac:dyDescent="0.2">
      <c r="A373" s="98" t="s">
        <v>343</v>
      </c>
      <c r="G373" s="123" t="s">
        <v>292</v>
      </c>
    </row>
    <row r="374" spans="1:10" ht="27" customHeight="1" x14ac:dyDescent="0.2">
      <c r="A374" s="98" t="s">
        <v>340</v>
      </c>
    </row>
  </sheetData>
  <mergeCells count="3">
    <mergeCell ref="B2:C2"/>
    <mergeCell ref="B3:C3"/>
    <mergeCell ref="A1:J1"/>
  </mergeCells>
  <pageMargins left="0.39370078740157483" right="0.39370078740157483" top="0.39370078740157483" bottom="0.39370078740157483" header="0.39370078740157483" footer="0.39370078740157483"/>
  <pageSetup paperSize="9" scale="58" fitToHeight="0" orientation="portrait" r:id="rId1"/>
  <headerFooter alignWithMargins="0">
    <oddFooter>&amp;L&amp;C&amp;R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sažetak</vt:lpstr>
      <vt:lpstr>OPĆI DIO-prihodi</vt:lpstr>
      <vt:lpstr>OPĆI DIO-RASHODI</vt:lpstr>
      <vt:lpstr>POSEBNI DIO</vt:lpstr>
      <vt:lpstr>'OPĆI DIO-prihodi'!_GoBack</vt:lpstr>
      <vt:lpstr>'OPĆI DIO-RASHODI'!Podrucje_ispisa</vt:lpstr>
      <vt:lpstr>'POSEBNI DIO'!Podrucje_ispisa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2021-06-15T06:12:44Z</dcterms:created>
  <dcterms:modified xsi:type="dcterms:W3CDTF">2023-04-12T11:14:21Z</dcterms:modified>
</cp:coreProperties>
</file>